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10BF2FDD-A10D-4A3D-A420-DB7064930B99}" xr6:coauthVersionLast="47" xr6:coauthVersionMax="47" xr10:uidLastSave="{00000000-0000-0000-0000-000000000000}"/>
  <bookViews>
    <workbookView xWindow="-120" yWindow="-120" windowWidth="29040" windowHeight="15720" firstSheet="1" activeTab="1" xr2:uid="{00000000-000D-0000-FFFF-FFFF00000000}"/>
  </bookViews>
  <sheets>
    <sheet name="Instructivo" sheetId="20" r:id="rId1"/>
    <sheet name="Mapa final" sheetId="23"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23" l="1"/>
  <c r="M11" i="23" s="1"/>
  <c r="T11" i="23"/>
  <c r="V11" i="23"/>
  <c r="W11" i="23" s="1"/>
  <c r="X11" i="23" s="1"/>
  <c r="AA11" i="23"/>
  <c r="AH11" i="23" s="1"/>
  <c r="AD11" i="23"/>
  <c r="AP11" i="23"/>
  <c r="AR11" i="23"/>
  <c r="AS11" i="23" s="1"/>
  <c r="AT11" i="23" s="1"/>
  <c r="T12" i="23"/>
  <c r="V12" i="23"/>
  <c r="W12" i="23" s="1"/>
  <c r="X12" i="23" s="1"/>
  <c r="AD12" i="23"/>
  <c r="AP12" i="23"/>
  <c r="AR12" i="23"/>
  <c r="AS12" i="23"/>
  <c r="AT12" i="23" s="1"/>
  <c r="O13" i="23"/>
  <c r="AI11" i="23" l="1"/>
  <c r="AJ11" i="23"/>
  <c r="AH12" i="23" s="1"/>
  <c r="T13" i="23"/>
  <c r="V13" i="23"/>
  <c r="W13" i="23"/>
  <c r="X13" i="23"/>
  <c r="AA13" i="23"/>
  <c r="AH13" i="23" s="1"/>
  <c r="AD13" i="23"/>
  <c r="AP13" i="23"/>
  <c r="AR13" i="23"/>
  <c r="AS13" i="23" s="1"/>
  <c r="AT13" i="23" s="1"/>
  <c r="O14" i="23"/>
  <c r="AJ13" i="23" l="1"/>
  <c r="AI13" i="23"/>
  <c r="AI12" i="23"/>
  <c r="AJ12" i="23"/>
  <c r="T14" i="23"/>
  <c r="V14" i="23"/>
  <c r="W14" i="23"/>
  <c r="X14" i="23" s="1"/>
  <c r="AA14" i="23"/>
  <c r="AD14" i="23"/>
  <c r="AH14" i="23"/>
  <c r="AJ14" i="23" s="1"/>
  <c r="AP14" i="23"/>
  <c r="AR14" i="23"/>
  <c r="AS14" i="23" s="1"/>
  <c r="AT14" i="23" s="1"/>
  <c r="O15" i="23"/>
  <c r="AI14" i="23" l="1"/>
  <c r="T15" i="23"/>
  <c r="V15" i="23"/>
  <c r="W15" i="23" s="1"/>
  <c r="X15" i="23" s="1"/>
  <c r="AP15" i="23"/>
  <c r="AR15" i="23"/>
  <c r="AS15" i="23"/>
  <c r="AT15" i="23" s="1"/>
  <c r="L16" i="23"/>
  <c r="M16" i="23" s="1"/>
  <c r="T16" i="23"/>
  <c r="V16" i="23"/>
  <c r="W16" i="23" s="1"/>
  <c r="X16" i="23" s="1"/>
  <c r="AA16" i="23"/>
  <c r="AD16" i="23"/>
  <c r="AP16" i="23"/>
  <c r="AR16" i="23"/>
  <c r="AS16" i="23" s="1"/>
  <c r="AT16" i="23" s="1"/>
  <c r="O17" i="23"/>
  <c r="AH16" i="23" l="1"/>
  <c r="AJ16" i="23"/>
  <c r="AI16" i="23"/>
  <c r="AA17" i="23"/>
  <c r="AD17" i="23"/>
  <c r="AP17" i="23"/>
  <c r="AR17" i="23"/>
  <c r="AS17" i="23" s="1"/>
  <c r="AT17" i="23" s="1"/>
  <c r="O18" i="23"/>
  <c r="AH17" i="23" l="1"/>
  <c r="AJ17" i="23" s="1"/>
  <c r="AA18" i="23"/>
  <c r="AH18" i="23" s="1"/>
  <c r="AD18" i="23"/>
  <c r="AL18" i="23"/>
  <c r="AK18" i="23" s="1"/>
  <c r="AP18" i="23"/>
  <c r="AR18" i="23"/>
  <c r="AS18" i="23" s="1"/>
  <c r="AT18" i="23" s="1"/>
  <c r="O19" i="23"/>
  <c r="AI17" i="23" l="1"/>
  <c r="AJ18" i="23"/>
  <c r="AI18" i="23"/>
  <c r="AM18" i="23"/>
  <c r="T19" i="23"/>
  <c r="V19" i="23"/>
  <c r="W19" i="23" s="1"/>
  <c r="X19" i="23" s="1"/>
  <c r="AA19" i="23"/>
  <c r="AH19" i="23" s="1"/>
  <c r="AI19" i="23" s="1"/>
  <c r="AD19" i="23"/>
  <c r="AP19" i="23"/>
  <c r="AR19" i="23"/>
  <c r="AS19" i="23"/>
  <c r="AT19" i="23" s="1"/>
  <c r="O20" i="23"/>
  <c r="AL19" i="23" l="1"/>
  <c r="AK19" i="23" s="1"/>
  <c r="AM19" i="23" s="1"/>
  <c r="AJ19" i="23"/>
  <c r="T20" i="23"/>
  <c r="V20" i="23"/>
  <c r="W20" i="23" s="1"/>
  <c r="X20" i="23" s="1"/>
  <c r="AA20" i="23"/>
  <c r="AH20" i="23" s="1"/>
  <c r="AI20" i="23" s="1"/>
  <c r="AD20" i="23"/>
  <c r="AP20" i="23"/>
  <c r="AR20" i="23"/>
  <c r="AS20" i="23" s="1"/>
  <c r="AT20" i="23" s="1"/>
  <c r="O21" i="23"/>
  <c r="AL20" i="23" l="1"/>
  <c r="AK20" i="23" s="1"/>
  <c r="AM20" i="23" s="1"/>
  <c r="AJ20" i="23"/>
  <c r="T21" i="23"/>
  <c r="V21" i="23"/>
  <c r="W21" i="23" s="1"/>
  <c r="X21" i="23" s="1"/>
  <c r="AA21" i="23"/>
  <c r="AL21" i="23" s="1"/>
  <c r="AK21" i="23" s="1"/>
  <c r="AD21" i="23"/>
  <c r="AH21" i="23"/>
  <c r="AI21" i="23" s="1"/>
  <c r="AP21" i="23"/>
  <c r="AR21" i="23"/>
  <c r="AS21" i="23" s="1"/>
  <c r="AT21" i="23" s="1"/>
  <c r="L22" i="23"/>
  <c r="M22" i="23"/>
  <c r="T22" i="23"/>
  <c r="V22" i="23"/>
  <c r="W22" i="23"/>
  <c r="X22" i="23" s="1"/>
  <c r="AA22" i="23"/>
  <c r="AH22" i="23" s="1"/>
  <c r="AD22" i="23"/>
  <c r="AP22" i="23"/>
  <c r="AR22" i="23"/>
  <c r="AS22" i="23" s="1"/>
  <c r="AT22" i="23" s="1"/>
  <c r="T23" i="23"/>
  <c r="V23" i="23"/>
  <c r="W23" i="23"/>
  <c r="X23" i="23" s="1"/>
  <c r="AA23" i="23"/>
  <c r="AD23" i="23"/>
  <c r="AH23" i="23"/>
  <c r="AI23" i="23" s="1"/>
  <c r="AP23" i="23"/>
  <c r="AR23" i="23"/>
  <c r="AS23" i="23"/>
  <c r="AT23" i="23" s="1"/>
  <c r="T24" i="23"/>
  <c r="V24" i="23"/>
  <c r="W24" i="23" s="1"/>
  <c r="X24" i="23" s="1"/>
  <c r="AA24" i="23"/>
  <c r="AD24" i="23"/>
  <c r="AL24" i="23"/>
  <c r="AK24" i="23" s="1"/>
  <c r="AP24" i="23"/>
  <c r="AR24" i="23"/>
  <c r="AS24" i="23" s="1"/>
  <c r="AT24" i="23" s="1"/>
  <c r="T25" i="23"/>
  <c r="V25" i="23"/>
  <c r="W25" i="23" s="1"/>
  <c r="X25" i="23" s="1"/>
  <c r="AA25" i="23"/>
  <c r="AH25" i="23" s="1"/>
  <c r="AD25" i="23"/>
  <c r="AP25" i="23"/>
  <c r="AR25" i="23"/>
  <c r="AS25" i="23" s="1"/>
  <c r="AT25" i="23" s="1"/>
  <c r="T26" i="23"/>
  <c r="V26" i="23"/>
  <c r="W26" i="23" s="1"/>
  <c r="X26" i="23" s="1"/>
  <c r="AA26" i="23"/>
  <c r="AL27" i="23" s="1"/>
  <c r="AK27" i="23" s="1"/>
  <c r="AD26" i="23"/>
  <c r="AP26" i="23"/>
  <c r="AR26" i="23"/>
  <c r="AS26" i="23" s="1"/>
  <c r="AT26" i="23" s="1"/>
  <c r="T27" i="23"/>
  <c r="V27" i="23"/>
  <c r="W27" i="23"/>
  <c r="X27" i="23" s="1"/>
  <c r="AA27" i="23"/>
  <c r="AD27" i="23"/>
  <c r="AH27" i="23"/>
  <c r="AP27" i="23"/>
  <c r="AR27" i="23"/>
  <c r="AS27" i="23"/>
  <c r="AT27" i="23" s="1"/>
  <c r="L28" i="23"/>
  <c r="M28" i="23" s="1"/>
  <c r="T28" i="23"/>
  <c r="V28" i="23"/>
  <c r="W28" i="23" s="1"/>
  <c r="X28" i="23" s="1"/>
  <c r="AA28" i="23"/>
  <c r="AD28" i="23"/>
  <c r="AP28" i="23"/>
  <c r="AR28" i="23"/>
  <c r="AS28" i="23" s="1"/>
  <c r="AT28" i="23" s="1"/>
  <c r="T29" i="23"/>
  <c r="V29" i="23"/>
  <c r="W29" i="23" s="1"/>
  <c r="X29" i="23" s="1"/>
  <c r="AA29" i="23"/>
  <c r="AD29" i="23"/>
  <c r="AP29" i="23"/>
  <c r="AR29" i="23"/>
  <c r="AS29" i="23" s="1"/>
  <c r="AT29" i="23" s="1"/>
  <c r="T30" i="23"/>
  <c r="V30" i="23"/>
  <c r="W30" i="23"/>
  <c r="X30" i="23" s="1"/>
  <c r="AA30" i="23"/>
  <c r="AD30" i="23"/>
  <c r="AH30" i="23"/>
  <c r="AP30" i="23"/>
  <c r="AR30" i="23"/>
  <c r="AS30" i="23" s="1"/>
  <c r="AT30" i="23" s="1"/>
  <c r="T31" i="23"/>
  <c r="V31" i="23"/>
  <c r="W31" i="23" s="1"/>
  <c r="X31" i="23" s="1"/>
  <c r="AA31" i="23"/>
  <c r="AD31" i="23"/>
  <c r="AL31" i="23"/>
  <c r="AK31" i="23" s="1"/>
  <c r="T32" i="23"/>
  <c r="V32" i="23"/>
  <c r="W32" i="23" s="1"/>
  <c r="X32" i="23" s="1"/>
  <c r="AA32" i="23"/>
  <c r="AD32" i="23"/>
  <c r="T33" i="23"/>
  <c r="V33" i="23"/>
  <c r="W33" i="23" s="1"/>
  <c r="X33" i="23"/>
  <c r="AA33" i="23"/>
  <c r="AD33" i="23"/>
  <c r="L34" i="23"/>
  <c r="M34" i="23" s="1"/>
  <c r="T34" i="23"/>
  <c r="V34" i="23"/>
  <c r="W34" i="23" s="1"/>
  <c r="X34" i="23" s="1"/>
  <c r="AA34" i="23"/>
  <c r="AH35" i="23" s="1"/>
  <c r="AI35" i="23" s="1"/>
  <c r="AD34" i="23"/>
  <c r="AL34" i="23"/>
  <c r="AK34" i="23" s="1"/>
  <c r="T35" i="23"/>
  <c r="V35" i="23"/>
  <c r="W35" i="23" s="1"/>
  <c r="X35" i="23" s="1"/>
  <c r="AA35" i="23"/>
  <c r="AD35" i="23"/>
  <c r="T36" i="23"/>
  <c r="V36" i="23"/>
  <c r="W36" i="23"/>
  <c r="X36" i="23"/>
  <c r="AA36" i="23"/>
  <c r="AH37" i="23" s="1"/>
  <c r="AD36" i="23"/>
  <c r="T37" i="23"/>
  <c r="V37" i="23"/>
  <c r="W37" i="23"/>
  <c r="X37" i="23" s="1"/>
  <c r="AA37" i="23"/>
  <c r="AD37" i="23"/>
  <c r="T38" i="23"/>
  <c r="V38" i="23"/>
  <c r="W38" i="23" s="1"/>
  <c r="X38" i="23" s="1"/>
  <c r="AA38" i="23"/>
  <c r="AD38" i="23"/>
  <c r="T39" i="23"/>
  <c r="V39" i="23"/>
  <c r="W39" i="23" s="1"/>
  <c r="X39" i="23" s="1"/>
  <c r="AA39" i="23"/>
  <c r="AD39" i="23"/>
  <c r="L40" i="23"/>
  <c r="T40" i="23"/>
  <c r="V40" i="23"/>
  <c r="W40" i="23" s="1"/>
  <c r="X40" i="23" s="1"/>
  <c r="AA40" i="23"/>
  <c r="AH40" i="23" s="1"/>
  <c r="AD40" i="23"/>
  <c r="T41" i="23"/>
  <c r="V41" i="23"/>
  <c r="W41" i="23" s="1"/>
  <c r="X41" i="23" s="1"/>
  <c r="AA41" i="23"/>
  <c r="AD41" i="23"/>
  <c r="T42" i="23"/>
  <c r="V42" i="23"/>
  <c r="W42" i="23" s="1"/>
  <c r="X42" i="23" s="1"/>
  <c r="AA42" i="23"/>
  <c r="AD42" i="23"/>
  <c r="T43" i="23"/>
  <c r="V43" i="23"/>
  <c r="W43" i="23" s="1"/>
  <c r="X43" i="23" s="1"/>
  <c r="AA43" i="23"/>
  <c r="AH44" i="23" s="1"/>
  <c r="AD43" i="23"/>
  <c r="T44" i="23"/>
  <c r="V44" i="23"/>
  <c r="W44" i="23"/>
  <c r="X44" i="23" s="1"/>
  <c r="AA44" i="23"/>
  <c r="AD44" i="23"/>
  <c r="T45" i="23"/>
  <c r="V45" i="23"/>
  <c r="W45" i="23" s="1"/>
  <c r="X45" i="23" s="1"/>
  <c r="AA45" i="23"/>
  <c r="AD45" i="23"/>
  <c r="L46" i="23"/>
  <c r="M46" i="23"/>
  <c r="T46" i="23"/>
  <c r="V46" i="23"/>
  <c r="W46" i="23" s="1"/>
  <c r="X46" i="23" s="1"/>
  <c r="AA46" i="23"/>
  <c r="AH46" i="23" s="1"/>
  <c r="AJ46" i="23" s="1"/>
  <c r="AD46" i="23"/>
  <c r="T47" i="23"/>
  <c r="V47" i="23"/>
  <c r="W47" i="23"/>
  <c r="X47" i="23" s="1"/>
  <c r="AA47" i="23"/>
  <c r="AH48" i="23" s="1"/>
  <c r="AI48" i="23" s="1"/>
  <c r="AD47" i="23"/>
  <c r="T48" i="23"/>
  <c r="V48" i="23"/>
  <c r="W48" i="23" s="1"/>
  <c r="X48" i="23" s="1"/>
  <c r="AA48" i="23"/>
  <c r="AD48" i="23"/>
  <c r="T49" i="23"/>
  <c r="V49" i="23"/>
  <c r="W49" i="23" s="1"/>
  <c r="X49" i="23" s="1"/>
  <c r="AA49" i="23"/>
  <c r="AD49" i="23"/>
  <c r="T50" i="23"/>
  <c r="V50" i="23"/>
  <c r="W50" i="23" s="1"/>
  <c r="X50" i="23"/>
  <c r="AA50" i="23"/>
  <c r="AL51" i="23" s="1"/>
  <c r="AK51" i="23" s="1"/>
  <c r="AD50" i="23"/>
  <c r="T51" i="23"/>
  <c r="V51" i="23"/>
  <c r="W51" i="23"/>
  <c r="X51" i="23" s="1"/>
  <c r="AA51" i="23"/>
  <c r="AD51" i="23"/>
  <c r="L52" i="23"/>
  <c r="M52" i="23" s="1"/>
  <c r="T52" i="23"/>
  <c r="V52" i="23"/>
  <c r="W52" i="23" s="1"/>
  <c r="X52" i="23" s="1"/>
  <c r="AA52" i="23"/>
  <c r="AD52" i="23"/>
  <c r="O32" i="23"/>
  <c r="O31" i="23"/>
  <c r="O27" i="23"/>
  <c r="O53" i="23"/>
  <c r="O25" i="23"/>
  <c r="O38" i="23"/>
  <c r="O37" i="23"/>
  <c r="O49" i="23"/>
  <c r="O48" i="23"/>
  <c r="O47" i="23"/>
  <c r="O30" i="23"/>
  <c r="O29" i="23"/>
  <c r="O50" i="23"/>
  <c r="O24" i="23"/>
  <c r="O43" i="23"/>
  <c r="O36" i="23"/>
  <c r="O26" i="23"/>
  <c r="O51" i="23"/>
  <c r="O23" i="23"/>
  <c r="O42" i="23"/>
  <c r="O45" i="23"/>
  <c r="O44" i="23"/>
  <c r="O33" i="23"/>
  <c r="O39" i="23"/>
  <c r="O41" i="23"/>
  <c r="O35" i="23"/>
  <c r="AH47" i="23" l="1"/>
  <c r="AL44" i="23"/>
  <c r="AK44" i="23" s="1"/>
  <c r="AH31" i="23"/>
  <c r="AI31" i="23" s="1"/>
  <c r="AL30" i="23"/>
  <c r="AK30" i="23" s="1"/>
  <c r="AL38" i="23"/>
  <c r="AK38" i="23" s="1"/>
  <c r="AH51" i="23"/>
  <c r="AI51" i="23" s="1"/>
  <c r="AM51" i="23" s="1"/>
  <c r="AH45" i="23"/>
  <c r="AI45" i="23" s="1"/>
  <c r="AM45" i="23" s="1"/>
  <c r="AH38" i="23"/>
  <c r="AI38" i="23" s="1"/>
  <c r="AL48" i="23"/>
  <c r="AK48" i="23" s="1"/>
  <c r="AH41" i="23"/>
  <c r="AI41" i="23" s="1"/>
  <c r="AH24" i="23"/>
  <c r="AI24" i="23" s="1"/>
  <c r="AM24" i="23" s="1"/>
  <c r="AL45" i="23"/>
  <c r="AK45" i="23" s="1"/>
  <c r="AI46" i="23"/>
  <c r="AL40" i="23"/>
  <c r="AK40" i="23" s="1"/>
  <c r="AL37" i="23"/>
  <c r="AK37" i="23" s="1"/>
  <c r="AH34" i="23"/>
  <c r="AI34" i="23" s="1"/>
  <c r="AM21" i="23"/>
  <c r="AL47" i="23"/>
  <c r="AK47" i="23" s="1"/>
  <c r="AL41" i="23"/>
  <c r="AK41" i="23" s="1"/>
  <c r="AM41" i="23" s="1"/>
  <c r="AH39" i="23"/>
  <c r="AJ35" i="23"/>
  <c r="AL23" i="23"/>
  <c r="AK23" i="23" s="1"/>
  <c r="AM23" i="23" s="1"/>
  <c r="AI40" i="23"/>
  <c r="AJ40" i="23"/>
  <c r="AI27" i="23"/>
  <c r="AM27" i="23" s="1"/>
  <c r="AJ27" i="23"/>
  <c r="AI47" i="23"/>
  <c r="AJ47" i="23"/>
  <c r="AI44" i="23"/>
  <c r="AM44" i="23" s="1"/>
  <c r="AJ44" i="23"/>
  <c r="AH42" i="23"/>
  <c r="AL42" i="23"/>
  <c r="AK42" i="23" s="1"/>
  <c r="AH43" i="23"/>
  <c r="AL43" i="23"/>
  <c r="AK43" i="23" s="1"/>
  <c r="AI37" i="23"/>
  <c r="AJ37" i="23"/>
  <c r="AM31" i="23"/>
  <c r="AJ25" i="23"/>
  <c r="AI25" i="23"/>
  <c r="AH49" i="23"/>
  <c r="AL49" i="23"/>
  <c r="AK49" i="23" s="1"/>
  <c r="AH50" i="23"/>
  <c r="AL50" i="23"/>
  <c r="AK50" i="23" s="1"/>
  <c r="AL35" i="23"/>
  <c r="AK35" i="23" s="1"/>
  <c r="AM35" i="23" s="1"/>
  <c r="AH36" i="23"/>
  <c r="AL36" i="23"/>
  <c r="AK36" i="23" s="1"/>
  <c r="AI30" i="23"/>
  <c r="AJ30" i="23"/>
  <c r="AJ22" i="23"/>
  <c r="AI22" i="23"/>
  <c r="AH52" i="23"/>
  <c r="AL52" i="23"/>
  <c r="AK52" i="23" s="1"/>
  <c r="AH32" i="23"/>
  <c r="AL32" i="23"/>
  <c r="AK32" i="23" s="1"/>
  <c r="AH33" i="23"/>
  <c r="AL33" i="23"/>
  <c r="AK33" i="23" s="1"/>
  <c r="AM48" i="23"/>
  <c r="M40" i="23"/>
  <c r="AM38" i="23"/>
  <c r="AM34" i="23"/>
  <c r="AH28" i="23"/>
  <c r="AL28" i="23"/>
  <c r="AK28" i="23" s="1"/>
  <c r="AH29" i="23"/>
  <c r="AL29" i="23"/>
  <c r="AK29" i="23" s="1"/>
  <c r="AJ48" i="23"/>
  <c r="AL46" i="23"/>
  <c r="AK46" i="23" s="1"/>
  <c r="AM46" i="23" s="1"/>
  <c r="AJ45" i="23"/>
  <c r="AJ41" i="23"/>
  <c r="AJ34" i="23"/>
  <c r="AJ31" i="23"/>
  <c r="AL26" i="23"/>
  <c r="AK26" i="23" s="1"/>
  <c r="AH26" i="23"/>
  <c r="AJ24" i="23"/>
  <c r="AL22" i="23"/>
  <c r="AK22" i="23" s="1"/>
  <c r="AJ21" i="23"/>
  <c r="AL39" i="23"/>
  <c r="AK39" i="23" s="1"/>
  <c r="AL25" i="23"/>
  <c r="AK25" i="23" s="1"/>
  <c r="AJ23" i="23"/>
  <c r="T53" i="23"/>
  <c r="V53" i="23"/>
  <c r="W53" i="23"/>
  <c r="X53" i="23" s="1"/>
  <c r="AA53" i="23"/>
  <c r="AH53" i="23" s="1"/>
  <c r="AI53" i="23" s="1"/>
  <c r="AD53" i="23"/>
  <c r="O54" i="23"/>
  <c r="AM37" i="23" l="1"/>
  <c r="AJ51" i="23"/>
  <c r="AL53" i="23"/>
  <c r="AK53" i="23" s="1"/>
  <c r="AJ38" i="23"/>
  <c r="AM30" i="23"/>
  <c r="AI39" i="23"/>
  <c r="AJ39" i="23"/>
  <c r="AM39" i="23"/>
  <c r="AM47" i="23"/>
  <c r="AM40" i="23"/>
  <c r="AM53" i="23"/>
  <c r="AJ36" i="23"/>
  <c r="AI36" i="23"/>
  <c r="AM36" i="23" s="1"/>
  <c r="AM25" i="23"/>
  <c r="AJ43" i="23"/>
  <c r="AI43" i="23"/>
  <c r="AM43" i="23" s="1"/>
  <c r="AI28" i="23"/>
  <c r="AM28" i="23" s="1"/>
  <c r="AJ28" i="23"/>
  <c r="AI32" i="23"/>
  <c r="AM32" i="23" s="1"/>
  <c r="AJ32" i="23"/>
  <c r="AJ50" i="23"/>
  <c r="AI50" i="23"/>
  <c r="AM50" i="23" s="1"/>
  <c r="AJ29" i="23"/>
  <c r="AI29" i="23"/>
  <c r="AM29" i="23" s="1"/>
  <c r="AI52" i="23"/>
  <c r="AM52" i="23" s="1"/>
  <c r="AJ52" i="23"/>
  <c r="AI49" i="23"/>
  <c r="AM49" i="23" s="1"/>
  <c r="AJ49" i="23"/>
  <c r="AI42" i="23"/>
  <c r="AM42" i="23" s="1"/>
  <c r="AJ42" i="23"/>
  <c r="AJ53" i="23"/>
  <c r="AJ26" i="23"/>
  <c r="AI26" i="23"/>
  <c r="AM26" i="23" s="1"/>
  <c r="AJ33" i="23"/>
  <c r="AI33" i="23"/>
  <c r="AM33" i="23" s="1"/>
  <c r="AM22" i="23"/>
  <c r="T54" i="23"/>
  <c r="V54" i="23"/>
  <c r="W54" i="23" s="1"/>
  <c r="X54" i="23" s="1"/>
  <c r="AA54" i="23"/>
  <c r="AH54" i="23" s="1"/>
  <c r="AD54" i="23"/>
  <c r="O55" i="23"/>
  <c r="AJ54" i="23" l="1"/>
  <c r="AI54" i="23"/>
  <c r="AL54" i="23"/>
  <c r="AK54" i="23" s="1"/>
  <c r="T55" i="23"/>
  <c r="V55" i="23"/>
  <c r="W55" i="23" s="1"/>
  <c r="X55" i="23" s="1"/>
  <c r="AA55" i="23"/>
  <c r="AH55" i="23" s="1"/>
  <c r="AD55" i="23"/>
  <c r="O56" i="23"/>
  <c r="AJ55" i="23" l="1"/>
  <c r="AI55" i="23"/>
  <c r="AL55" i="23"/>
  <c r="AK55" i="23" s="1"/>
  <c r="AM54" i="23"/>
  <c r="T56" i="23"/>
  <c r="V56" i="23"/>
  <c r="W56" i="23"/>
  <c r="X56" i="23"/>
  <c r="AA56" i="23"/>
  <c r="AD56" i="23"/>
  <c r="AH56" i="23"/>
  <c r="AJ56" i="23" s="1"/>
  <c r="AL56" i="23"/>
  <c r="AK56" i="23" s="1"/>
  <c r="O57" i="23"/>
  <c r="AI56" i="23" l="1"/>
  <c r="AM56" i="23"/>
  <c r="AM55" i="23"/>
  <c r="T57" i="23"/>
  <c r="V57" i="23"/>
  <c r="W57" i="23"/>
  <c r="X57" i="23" s="1"/>
  <c r="AA57" i="23"/>
  <c r="AH57" i="23" s="1"/>
  <c r="AI57" i="23" s="1"/>
  <c r="AD57" i="23"/>
  <c r="L58" i="23"/>
  <c r="M58" i="23" s="1"/>
  <c r="T58" i="23"/>
  <c r="V58" i="23"/>
  <c r="W58" i="23" s="1"/>
  <c r="X58" i="23" s="1"/>
  <c r="AA58" i="23"/>
  <c r="AH58" i="23" s="1"/>
  <c r="AD58" i="23"/>
  <c r="O59" i="23"/>
  <c r="AL57" i="23" l="1"/>
  <c r="AK57" i="23" s="1"/>
  <c r="AM57" i="23" s="1"/>
  <c r="AJ58" i="23"/>
  <c r="AI58" i="23"/>
  <c r="AL58" i="23"/>
  <c r="AK58" i="23" s="1"/>
  <c r="AJ57" i="23"/>
  <c r="AA59" i="23"/>
  <c r="AH59" i="23" s="1"/>
  <c r="AD59" i="23"/>
  <c r="O60" i="23"/>
  <c r="AJ59" i="23" l="1"/>
  <c r="AI59" i="23"/>
  <c r="AL59" i="23"/>
  <c r="AK59" i="23" s="1"/>
  <c r="AM58" i="23"/>
  <c r="AA60" i="23"/>
  <c r="AL60" i="23" s="1"/>
  <c r="AK60" i="23" s="1"/>
  <c r="AD60" i="23"/>
  <c r="AH60" i="23"/>
  <c r="AJ60" i="23" s="1"/>
  <c r="AA61" i="23"/>
  <c r="AD61" i="23"/>
  <c r="AH61" i="23"/>
  <c r="AJ61" i="23" s="1"/>
  <c r="AL61" i="23"/>
  <c r="AK61" i="23" s="1"/>
  <c r="O61" i="23"/>
  <c r="O62" i="23"/>
  <c r="AI60" i="23" l="1"/>
  <c r="AM60" i="23" s="1"/>
  <c r="AI61" i="23"/>
  <c r="AM59" i="23"/>
  <c r="AM61" i="23"/>
  <c r="AA62" i="23"/>
  <c r="AL62" i="23" s="1"/>
  <c r="AK62" i="23" s="1"/>
  <c r="AD62" i="23"/>
  <c r="O63" i="23"/>
  <c r="AH62" i="23" l="1"/>
  <c r="AJ62" i="23" s="1"/>
  <c r="AI62" i="23"/>
  <c r="AM62" i="23"/>
  <c r="AA63" i="23"/>
  <c r="AD63" i="23"/>
  <c r="AH63" i="23"/>
  <c r="AJ63" i="23" s="1"/>
  <c r="AL63" i="23"/>
  <c r="AK63" i="23" s="1"/>
  <c r="L64" i="23"/>
  <c r="M64" i="23"/>
  <c r="AA64" i="23"/>
  <c r="AH64" i="23" s="1"/>
  <c r="AD64" i="23"/>
  <c r="O65" i="23"/>
  <c r="AI63" i="23" l="1"/>
  <c r="AI64" i="23"/>
  <c r="AJ64" i="23"/>
  <c r="AM63" i="23"/>
  <c r="AL64" i="23"/>
  <c r="AK64" i="23" s="1"/>
  <c r="AA65" i="23"/>
  <c r="AL65" i="23" s="1"/>
  <c r="AK65" i="23" s="1"/>
  <c r="AD65" i="23"/>
  <c r="AH65" i="23"/>
  <c r="AJ65" i="23" s="1"/>
  <c r="O66" i="23"/>
  <c r="AI65" i="23" l="1"/>
  <c r="AM65" i="23" s="1"/>
  <c r="AM64" i="23"/>
  <c r="AA66" i="23"/>
  <c r="AD66" i="23"/>
  <c r="AH66" i="23"/>
  <c r="AJ66" i="23" s="1"/>
  <c r="AL66" i="23"/>
  <c r="AK66" i="23" s="1"/>
  <c r="O67" i="23"/>
  <c r="AI66" i="23" l="1"/>
  <c r="AM66" i="23" s="1"/>
  <c r="AA67" i="23"/>
  <c r="AD67" i="23"/>
  <c r="AH67" i="23"/>
  <c r="AJ67" i="23" s="1"/>
  <c r="AL67" i="23"/>
  <c r="AK67" i="23" s="1"/>
  <c r="AA68" i="23"/>
  <c r="AH68" i="23" s="1"/>
  <c r="AD68" i="23"/>
  <c r="AL68" i="23"/>
  <c r="AK68" i="23" s="1"/>
  <c r="O69" i="23"/>
  <c r="O68" i="23"/>
  <c r="AI67" i="23" l="1"/>
  <c r="AM67" i="23" s="1"/>
  <c r="AJ68" i="23"/>
  <c r="AI68" i="23"/>
  <c r="AM68" i="23" s="1"/>
  <c r="AA69" i="23"/>
  <c r="AH69" i="23" s="1"/>
  <c r="AD69" i="23"/>
  <c r="AL69" i="23"/>
  <c r="AK69" i="23" s="1"/>
  <c r="AI69" i="23" l="1"/>
  <c r="AM69" i="23" s="1"/>
  <c r="AJ69" i="23"/>
  <c r="F221" i="13" l="1"/>
  <c r="F211" i="13"/>
  <c r="F212" i="13"/>
  <c r="F213" i="13"/>
  <c r="F214" i="13"/>
  <c r="F215" i="13"/>
  <c r="F216" i="13"/>
  <c r="F217" i="13"/>
  <c r="F218" i="13"/>
  <c r="F219" i="13"/>
  <c r="F220" i="13"/>
  <c r="F210" i="13"/>
  <c r="AL44" i="18"/>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Y15" i="19"/>
  <c r="M55" i="19"/>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B221" i="13" a="1"/>
  <c r="B221" i="13" l="1"/>
  <c r="M35" i="19"/>
  <c r="M38" i="19"/>
  <c r="AA52" i="19"/>
  <c r="S35" i="19"/>
  <c r="L48" i="19"/>
  <c r="L38" i="19"/>
  <c r="AH8" i="19"/>
  <c r="AG15" i="19"/>
  <c r="AD48" i="19"/>
  <c r="AH15" i="19"/>
  <c r="AK25" i="19"/>
  <c r="AJ17" i="19"/>
  <c r="T55" i="19"/>
  <c r="AM52" i="19"/>
  <c r="AG52" i="19"/>
  <c r="AA18" i="19"/>
  <c r="U25" i="19"/>
  <c r="AD8" i="19"/>
  <c r="S45" i="19"/>
  <c r="AF23" i="19"/>
  <c r="AJ44" i="19"/>
  <c r="R38" i="19"/>
  <c r="S15" i="19"/>
  <c r="AK50" i="19"/>
  <c r="L18" i="19"/>
  <c r="AD54" i="19"/>
  <c r="N55" i="19"/>
  <c r="R24" i="19"/>
  <c r="AJ8" i="19"/>
  <c r="AE15" i="19"/>
  <c r="AJ51" i="19"/>
  <c r="J43" i="19"/>
  <c r="AH42" i="19"/>
  <c r="V35" i="19"/>
  <c r="AJ24" i="19"/>
  <c r="R8" i="19"/>
  <c r="AK35" i="19"/>
  <c r="R11" i="19"/>
  <c r="J31" i="19"/>
  <c r="X48" i="19"/>
  <c r="AK44" i="19"/>
  <c r="AH55" i="19"/>
  <c r="AB55" i="19"/>
  <c r="L34" i="19"/>
  <c r="AD14" i="19"/>
  <c r="L54" i="19"/>
  <c r="AJ34" i="19"/>
  <c r="L44" i="19"/>
  <c r="V45" i="19"/>
  <c r="V25" i="19"/>
  <c r="P15" i="19"/>
  <c r="P55" i="19"/>
  <c r="V15" i="19"/>
  <c r="J45" i="19"/>
  <c r="AB35" i="19"/>
  <c r="AH45" i="19"/>
  <c r="V55" i="19"/>
  <c r="AB15" i="19"/>
  <c r="P25" i="19"/>
  <c r="AB25" i="19"/>
  <c r="AB45" i="19"/>
  <c r="AE25" i="19"/>
  <c r="AE45" i="19"/>
  <c r="Y25" i="19"/>
  <c r="Y35" i="19"/>
  <c r="AK45" i="19"/>
  <c r="Y45" i="19"/>
  <c r="R54" i="19"/>
  <c r="X34" i="19"/>
  <c r="R34" i="19"/>
  <c r="AL18" i="19"/>
  <c r="AM25" i="19"/>
  <c r="AJ11" i="19"/>
  <c r="O12" i="19"/>
  <c r="O55" i="19"/>
  <c r="L24" i="19"/>
  <c r="L14" i="19"/>
  <c r="AD34" i="19"/>
  <c r="X28" i="19"/>
  <c r="L8" i="19"/>
  <c r="S25" i="19"/>
  <c r="S55" i="19"/>
  <c r="AJ31" i="19"/>
  <c r="AD41" i="19"/>
  <c r="X42" i="19"/>
  <c r="O32" i="19"/>
  <c r="U32" i="19"/>
  <c r="AJ54" i="19"/>
  <c r="AD24" i="19"/>
  <c r="L28" i="19"/>
  <c r="AK55" i="19"/>
  <c r="M45" i="19"/>
  <c r="M25" i="19"/>
  <c r="X11" i="19"/>
  <c r="AG32" i="19"/>
  <c r="V13" i="19"/>
  <c r="P33" i="19"/>
  <c r="AG22" i="19"/>
  <c r="R48" i="19"/>
  <c r="X18" i="19"/>
  <c r="AJ38" i="19"/>
  <c r="AD38" i="19"/>
  <c r="R28" i="19"/>
  <c r="AJ48" i="19"/>
  <c r="AJ41" i="19"/>
  <c r="R41" i="19"/>
  <c r="L21" i="19"/>
  <c r="R51" i="19"/>
  <c r="AJ21" i="19"/>
  <c r="X31" i="19"/>
  <c r="R21" i="19"/>
  <c r="X21" i="19"/>
  <c r="X41" i="19"/>
  <c r="J50" i="19"/>
  <c r="AG55" i="19"/>
  <c r="X14" i="19"/>
  <c r="X44" i="19"/>
  <c r="X54" i="19"/>
  <c r="AJ18" i="19"/>
  <c r="AJ28" i="19"/>
  <c r="Y55" i="19"/>
  <c r="AE55" i="19"/>
  <c r="AK15" i="19"/>
  <c r="R31" i="19"/>
  <c r="U22" i="19"/>
  <c r="AM22" i="19"/>
  <c r="AM32" i="19"/>
  <c r="AA32" i="19"/>
  <c r="O22" i="19"/>
  <c r="AM42" i="19"/>
  <c r="AA12" i="19"/>
  <c r="O52" i="19"/>
  <c r="AG12" i="19"/>
  <c r="O42" i="19"/>
  <c r="U35" i="19"/>
  <c r="R44" i="19"/>
  <c r="X24" i="19"/>
  <c r="AJ14" i="19"/>
  <c r="AD18" i="19"/>
  <c r="R18" i="19"/>
  <c r="AE35" i="19"/>
  <c r="M15" i="19"/>
  <c r="X51" i="19"/>
  <c r="U12" i="19"/>
  <c r="X8" i="19"/>
  <c r="AL8" i="19"/>
  <c r="U15" i="19"/>
  <c r="AG45" i="19"/>
  <c r="M50" i="19"/>
  <c r="AA15" i="19"/>
  <c r="AG25" i="19"/>
  <c r="U45" i="19"/>
  <c r="AH35" i="19"/>
  <c r="J25" i="19"/>
  <c r="AH25" i="19"/>
  <c r="O25" i="19"/>
  <c r="AM55" i="19"/>
  <c r="AD32" i="19"/>
  <c r="V30" i="19"/>
  <c r="AB40" i="19"/>
  <c r="P30" i="19"/>
  <c r="V20" i="19"/>
  <c r="P20" i="19"/>
  <c r="J20" i="19"/>
  <c r="O15" i="19"/>
  <c r="AA35" i="19"/>
  <c r="O45" i="19"/>
  <c r="AL29" i="19"/>
  <c r="AH52" i="19"/>
  <c r="J35" i="19"/>
  <c r="J15" i="19"/>
  <c r="O35" i="19"/>
  <c r="AM45" i="19"/>
  <c r="AA55" i="19"/>
  <c r="AB38" i="19"/>
  <c r="AM15" i="19"/>
  <c r="AA25" i="19"/>
  <c r="AE24" i="19"/>
  <c r="J14" i="19"/>
  <c r="P14" i="19"/>
  <c r="AB33" i="19"/>
  <c r="P13" i="19"/>
  <c r="J13" i="19"/>
  <c r="AB13" i="19"/>
  <c r="AH23" i="19"/>
  <c r="V23" i="19"/>
  <c r="J33" i="19"/>
  <c r="J23" i="19"/>
  <c r="J53" i="19"/>
  <c r="V53" i="19"/>
  <c r="AB43" i="19"/>
  <c r="AH43" i="19"/>
  <c r="AH33" i="19"/>
  <c r="P43" i="19"/>
  <c r="AH13" i="19"/>
  <c r="AB23" i="19"/>
  <c r="AB53" i="19"/>
  <c r="P53" i="19"/>
  <c r="AH53" i="19"/>
  <c r="V33" i="19"/>
  <c r="V43" i="19"/>
  <c r="P23" i="19"/>
  <c r="P35" i="19"/>
  <c r="J55" i="19"/>
  <c r="P45" i="19"/>
  <c r="U55" i="19"/>
  <c r="AA45" i="19"/>
  <c r="AM35" i="19"/>
  <c r="P51" i="19"/>
  <c r="U52" i="19"/>
  <c r="AG42" i="19"/>
  <c r="U42" i="19"/>
  <c r="N42" i="19"/>
  <c r="N12" i="19"/>
  <c r="N52" i="19"/>
  <c r="AD28" i="19"/>
  <c r="X38" i="19"/>
  <c r="L41" i="19"/>
  <c r="AM12" i="19"/>
  <c r="AA22" i="19"/>
  <c r="AA42" i="19"/>
  <c r="T12" i="19"/>
  <c r="T32" i="19"/>
  <c r="T52" i="19"/>
  <c r="Z47" i="19"/>
  <c r="AD47" i="19"/>
  <c r="R47" i="19"/>
  <c r="AJ27" i="19"/>
  <c r="AJ37" i="19"/>
  <c r="X37" i="19"/>
  <c r="X27" i="19"/>
  <c r="R37" i="19"/>
  <c r="AJ7" i="19"/>
  <c r="X47" i="19"/>
  <c r="AD17" i="19"/>
  <c r="AM37" i="19"/>
  <c r="AA27" i="19"/>
  <c r="AG27" i="19"/>
  <c r="AG17" i="19"/>
  <c r="AG47" i="19"/>
  <c r="O17" i="19"/>
  <c r="AA17" i="19"/>
  <c r="AM47" i="19"/>
  <c r="U47" i="19"/>
  <c r="U37" i="19"/>
  <c r="T17" i="19"/>
  <c r="M46" i="19"/>
  <c r="H210" i="13"/>
  <c r="U29" i="19" l="1"/>
  <c r="O29" i="19"/>
  <c r="AM9" i="19"/>
  <c r="AG29" i="19"/>
  <c r="O39" i="19"/>
  <c r="AM29" i="19"/>
  <c r="AA19" i="19"/>
  <c r="AM49" i="19"/>
  <c r="AG9" i="19"/>
  <c r="AG49" i="19"/>
  <c r="AA29" i="19"/>
  <c r="O19" i="19"/>
  <c r="AK30" i="19"/>
  <c r="P28" i="19"/>
  <c r="M20" i="19"/>
  <c r="AE20" i="19"/>
  <c r="O27" i="19"/>
  <c r="U17" i="19"/>
  <c r="AG37" i="19"/>
  <c r="U27" i="19"/>
  <c r="L37" i="19"/>
  <c r="AD7" i="19"/>
  <c r="R7" i="19"/>
  <c r="AH21" i="19"/>
  <c r="S10" i="19"/>
  <c r="V48" i="19"/>
  <c r="S40" i="19"/>
  <c r="P52" i="19"/>
  <c r="AH30" i="19"/>
  <c r="V50" i="19"/>
  <c r="P40" i="19"/>
  <c r="AK10" i="19"/>
  <c r="T38" i="19"/>
  <c r="P38" i="19"/>
  <c r="M30" i="19"/>
  <c r="J32" i="19"/>
  <c r="T18" i="19"/>
  <c r="AA47" i="19"/>
  <c r="AM7" i="19"/>
  <c r="AM27" i="19"/>
  <c r="R27" i="19"/>
  <c r="L27" i="19"/>
  <c r="R17" i="19"/>
  <c r="V40" i="19"/>
  <c r="Y30" i="19"/>
  <c r="AB28" i="19"/>
  <c r="S30" i="19"/>
  <c r="V42" i="19"/>
  <c r="P10" i="19"/>
  <c r="J30" i="19"/>
  <c r="AB50" i="19"/>
  <c r="AE40" i="19"/>
  <c r="N38" i="19"/>
  <c r="P48" i="19"/>
  <c r="AJ22" i="19"/>
  <c r="AK40" i="19"/>
  <c r="AH12" i="19"/>
  <c r="AF38" i="19"/>
  <c r="AG7" i="19"/>
  <c r="L17" i="19"/>
  <c r="Y50" i="19"/>
  <c r="AH22" i="19"/>
  <c r="P42" i="19"/>
  <c r="AH10" i="19"/>
  <c r="AH20" i="19"/>
  <c r="R52" i="19"/>
  <c r="Y10" i="19"/>
  <c r="T8" i="19"/>
  <c r="U38" i="19"/>
  <c r="Y20" i="19"/>
  <c r="Z28" i="19"/>
  <c r="AK20" i="19"/>
  <c r="O37" i="19"/>
  <c r="U7" i="19"/>
  <c r="L7" i="19"/>
  <c r="X17" i="19"/>
  <c r="N17" i="19"/>
  <c r="AH18" i="19"/>
  <c r="AH32" i="19"/>
  <c r="AE30" i="19"/>
  <c r="V10" i="19"/>
  <c r="AB30" i="19"/>
  <c r="AJ32" i="19"/>
  <c r="AE10" i="19"/>
  <c r="N18" i="19"/>
  <c r="AL28" i="19"/>
  <c r="M10" i="19"/>
  <c r="AD31" i="19"/>
  <c r="Y40" i="19"/>
  <c r="V22" i="19"/>
  <c r="O7" i="19"/>
  <c r="AJ47" i="19"/>
  <c r="AD37" i="19"/>
  <c r="AA7" i="19"/>
  <c r="AM17" i="19"/>
  <c r="X7" i="19"/>
  <c r="AF37" i="19"/>
  <c r="AA37" i="19"/>
  <c r="O47" i="19"/>
  <c r="L47" i="19"/>
  <c r="AD27" i="19"/>
  <c r="J22" i="19"/>
  <c r="P50" i="19"/>
  <c r="AB20" i="19"/>
  <c r="AD52" i="19"/>
  <c r="Y24" i="19"/>
  <c r="L20" i="19"/>
  <c r="L50" i="19"/>
  <c r="R10" i="19"/>
  <c r="AJ10" i="19"/>
  <c r="L40" i="19"/>
  <c r="S24" i="19"/>
  <c r="AJ25" i="19"/>
  <c r="L12" i="19"/>
  <c r="N45" i="19"/>
  <c r="Z55" i="19"/>
  <c r="N25" i="19"/>
  <c r="AL35" i="19"/>
  <c r="Z25" i="19"/>
  <c r="AF15" i="19"/>
  <c r="AG19" i="19"/>
  <c r="U19" i="19"/>
  <c r="AB12" i="19"/>
  <c r="Y44" i="19"/>
  <c r="AJ42" i="19"/>
  <c r="AE54" i="19"/>
  <c r="S34" i="19"/>
  <c r="N28" i="19"/>
  <c r="T28" i="19"/>
  <c r="T25" i="19"/>
  <c r="Z35" i="19"/>
  <c r="AE14" i="19"/>
  <c r="AK54" i="19"/>
  <c r="P12" i="19"/>
  <c r="X52" i="19"/>
  <c r="AK34" i="19"/>
  <c r="M34" i="19"/>
  <c r="AF48" i="19"/>
  <c r="AF18" i="19"/>
  <c r="AA49" i="19"/>
  <c r="AF25" i="19"/>
  <c r="AA9" i="19"/>
  <c r="AF35" i="19"/>
  <c r="N35" i="19"/>
  <c r="O38" i="19"/>
  <c r="R12" i="19"/>
  <c r="AE34" i="19"/>
  <c r="X22" i="19"/>
  <c r="AJ12" i="19"/>
  <c r="S54" i="19"/>
  <c r="M44" i="19"/>
  <c r="AF28" i="19"/>
  <c r="N15" i="19"/>
  <c r="AF45" i="19"/>
  <c r="M24" i="19"/>
  <c r="AL15" i="19"/>
  <c r="S14" i="19"/>
  <c r="J52" i="19"/>
  <c r="P32" i="19"/>
  <c r="AM39" i="19"/>
  <c r="X12" i="19"/>
  <c r="L32" i="19"/>
  <c r="Z8" i="19"/>
  <c r="AF8" i="19"/>
  <c r="T48" i="19"/>
  <c r="AL55" i="19"/>
  <c r="AA39" i="19"/>
  <c r="AK8" i="19"/>
  <c r="O49" i="19"/>
  <c r="AD22" i="19"/>
  <c r="R42" i="19"/>
  <c r="Z38" i="19"/>
  <c r="AL48" i="19"/>
  <c r="AL25" i="19"/>
  <c r="AD12" i="19"/>
  <c r="M14" i="19"/>
  <c r="S44" i="19"/>
  <c r="M54" i="19"/>
  <c r="AB42" i="19"/>
  <c r="V32" i="19"/>
  <c r="Y34" i="19"/>
  <c r="P22" i="19"/>
  <c r="V52" i="19"/>
  <c r="Y8" i="19"/>
  <c r="AG39" i="19"/>
  <c r="R32" i="19"/>
  <c r="R22" i="19"/>
  <c r="AL38" i="19"/>
  <c r="N8" i="19"/>
  <c r="T15" i="19"/>
  <c r="AL45" i="19"/>
  <c r="T35" i="19"/>
  <c r="Z45" i="19"/>
  <c r="X32" i="19"/>
  <c r="AB22" i="19"/>
  <c r="U9" i="19"/>
  <c r="AB52" i="19"/>
  <c r="T7" i="19"/>
  <c r="AB32" i="19"/>
  <c r="L52" i="19"/>
  <c r="Z18" i="19"/>
  <c r="AL13" i="19"/>
  <c r="Z23" i="19"/>
  <c r="AF55" i="19"/>
  <c r="T45" i="19"/>
  <c r="Z15" i="19"/>
  <c r="R14" i="19"/>
  <c r="AD44" i="19"/>
  <c r="AG35" i="19"/>
  <c r="AB54" i="19"/>
  <c r="P24" i="19"/>
  <c r="P44" i="19"/>
  <c r="AH14" i="19"/>
  <c r="AH24" i="19"/>
  <c r="V14" i="19"/>
  <c r="V54" i="19"/>
  <c r="AH44" i="19"/>
  <c r="P34" i="19"/>
  <c r="AB34" i="19"/>
  <c r="V24" i="19"/>
  <c r="AH54" i="19"/>
  <c r="J44" i="19"/>
  <c r="P54" i="19"/>
  <c r="AH34" i="19"/>
  <c r="J34" i="19"/>
  <c r="J54" i="19"/>
  <c r="V44" i="19"/>
  <c r="AB44" i="19"/>
  <c r="J24" i="19"/>
  <c r="V34" i="19"/>
  <c r="S7" i="19"/>
  <c r="Y37" i="19"/>
  <c r="Y7" i="19"/>
  <c r="AK47" i="19"/>
  <c r="AK37" i="19"/>
  <c r="T19" i="19"/>
  <c r="N19" i="19"/>
  <c r="AH51" i="19"/>
  <c r="J11" i="19"/>
  <c r="AB21" i="19"/>
  <c r="V51" i="19"/>
  <c r="AB31" i="19"/>
  <c r="AB41" i="19"/>
  <c r="AB11" i="19"/>
  <c r="V21" i="19"/>
  <c r="P31" i="19"/>
  <c r="J51" i="19"/>
  <c r="AB51" i="19"/>
  <c r="V31" i="19"/>
  <c r="V41" i="19"/>
  <c r="J41" i="19"/>
  <c r="V11" i="19"/>
  <c r="AH41" i="19"/>
  <c r="J21" i="19"/>
  <c r="AH31" i="19"/>
  <c r="AH11" i="19"/>
  <c r="P11" i="19"/>
  <c r="P21" i="19"/>
  <c r="P41" i="19"/>
  <c r="AJ55" i="19"/>
  <c r="J38" i="19"/>
  <c r="P8" i="19"/>
  <c r="AB48" i="19"/>
  <c r="R30" i="19"/>
  <c r="X30" i="19"/>
  <c r="O48" i="19"/>
  <c r="AM19" i="19"/>
  <c r="Z13" i="19"/>
  <c r="N23" i="19"/>
  <c r="J42" i="19"/>
  <c r="J12" i="19"/>
  <c r="V12" i="19"/>
  <c r="S50" i="19"/>
  <c r="AK13" i="19"/>
  <c r="N33" i="19"/>
  <c r="AF53" i="19"/>
  <c r="O8" i="19"/>
  <c r="U18" i="19"/>
  <c r="AM8" i="19"/>
  <c r="AA38" i="19"/>
  <c r="AA48" i="19"/>
  <c r="U28" i="19"/>
  <c r="AM28" i="19"/>
  <c r="U48" i="19"/>
  <c r="U8" i="19"/>
  <c r="AG48" i="19"/>
  <c r="O18" i="19"/>
  <c r="AM18" i="19"/>
  <c r="AG28" i="19"/>
  <c r="O28" i="19"/>
  <c r="V8" i="19"/>
  <c r="V38" i="19"/>
  <c r="AH28" i="19"/>
  <c r="AJ40" i="19"/>
  <c r="AD10" i="19"/>
  <c r="J8" i="19"/>
  <c r="AG18" i="19"/>
  <c r="AL23" i="19"/>
  <c r="T43" i="19"/>
  <c r="Y14" i="19"/>
  <c r="Y54" i="19"/>
  <c r="AK14" i="19"/>
  <c r="AK24" i="19"/>
  <c r="AD21" i="19"/>
  <c r="N53" i="19"/>
  <c r="AF43" i="19"/>
  <c r="Z43" i="19"/>
  <c r="AL53" i="19"/>
  <c r="J18" i="19"/>
  <c r="V28" i="19"/>
  <c r="AG38" i="19"/>
  <c r="AD51" i="19"/>
  <c r="AF33" i="19"/>
  <c r="T13" i="19"/>
  <c r="AF13" i="19"/>
  <c r="T33" i="19"/>
  <c r="AD20" i="19"/>
  <c r="AJ30" i="19"/>
  <c r="AD15" i="19"/>
  <c r="AJ15" i="19"/>
  <c r="AB8" i="19"/>
  <c r="AB18" i="19"/>
  <c r="J28" i="19"/>
  <c r="AJ20" i="19"/>
  <c r="AB10" i="19"/>
  <c r="AH50" i="19"/>
  <c r="AH40" i="19"/>
  <c r="L11" i="19"/>
  <c r="L31" i="19"/>
  <c r="AG8" i="19"/>
  <c r="AL43" i="19"/>
  <c r="AD11" i="19"/>
  <c r="N21" i="19"/>
  <c r="T23" i="19"/>
  <c r="J48" i="19"/>
  <c r="AH38" i="19"/>
  <c r="V18" i="19"/>
  <c r="AD40" i="19"/>
  <c r="X40" i="19"/>
  <c r="AA28" i="19"/>
  <c r="AM38" i="19"/>
  <c r="T53" i="19"/>
  <c r="N43" i="19"/>
  <c r="AL33" i="19"/>
  <c r="U49" i="19"/>
  <c r="O9" i="19"/>
  <c r="M40" i="19"/>
  <c r="AE50" i="19"/>
  <c r="S20" i="19"/>
  <c r="P18" i="19"/>
  <c r="AH48" i="19"/>
  <c r="AD50" i="19"/>
  <c r="AM48" i="19"/>
  <c r="J40" i="19"/>
  <c r="AA8" i="19"/>
  <c r="L51" i="19"/>
  <c r="AE44" i="19"/>
  <c r="U39" i="19"/>
  <c r="N13" i="19"/>
  <c r="Z33" i="19"/>
  <c r="Z53" i="19"/>
  <c r="Z7" i="19"/>
  <c r="AL17" i="19"/>
  <c r="AF47" i="19"/>
  <c r="Q35" i="19"/>
  <c r="K25" i="19"/>
  <c r="AC15" i="19"/>
  <c r="W15" i="19"/>
  <c r="W35" i="19"/>
  <c r="K35" i="19"/>
  <c r="Q15" i="19"/>
  <c r="K15" i="19"/>
  <c r="AI55" i="19"/>
  <c r="K45" i="19"/>
  <c r="AI35" i="19"/>
  <c r="AC45" i="19"/>
  <c r="AC35" i="19"/>
  <c r="AI15" i="19"/>
  <c r="Q55" i="19"/>
  <c r="AI25" i="19"/>
  <c r="AC55" i="19"/>
  <c r="AC25" i="19"/>
  <c r="W25" i="19"/>
  <c r="AI45" i="19"/>
  <c r="Q25" i="19"/>
  <c r="W45" i="19"/>
  <c r="W55" i="19"/>
  <c r="K55" i="19"/>
  <c r="Q45" i="19"/>
  <c r="N48" i="19"/>
  <c r="Z48" i="19"/>
  <c r="Z17" i="19"/>
  <c r="T27" i="19"/>
  <c r="AL7" i="19"/>
  <c r="J10" i="19"/>
  <c r="T42" i="19"/>
  <c r="AF42" i="19"/>
  <c r="N22" i="19"/>
  <c r="Z42" i="19"/>
  <c r="AF22" i="19"/>
  <c r="AL32" i="19"/>
  <c r="AL22" i="19"/>
  <c r="AL42" i="19"/>
  <c r="Z32" i="19"/>
  <c r="Z52" i="19"/>
  <c r="T22" i="19"/>
  <c r="AF52" i="19"/>
  <c r="Z22" i="19"/>
  <c r="AF32" i="19"/>
  <c r="Z12" i="19"/>
  <c r="AL12" i="19"/>
  <c r="AF12" i="19"/>
  <c r="N32" i="19"/>
  <c r="AL52" i="19"/>
  <c r="N47" i="19"/>
  <c r="T47" i="19"/>
  <c r="AF7" i="19"/>
  <c r="AE8" i="19"/>
  <c r="M8" i="19"/>
  <c r="Y38" i="19"/>
  <c r="AE18" i="19"/>
  <c r="AK38" i="19"/>
  <c r="S18" i="19"/>
  <c r="AK18" i="19"/>
  <c r="Y28" i="19"/>
  <c r="AE28" i="19"/>
  <c r="AK28" i="19"/>
  <c r="S38" i="19"/>
  <c r="M48" i="19"/>
  <c r="S28" i="19"/>
  <c r="AE48" i="19"/>
  <c r="AK48" i="19"/>
  <c r="Y48" i="19"/>
  <c r="M28" i="19"/>
  <c r="M18" i="19"/>
  <c r="Y18" i="19"/>
  <c r="S8" i="19"/>
  <c r="AE38" i="19"/>
  <c r="S48" i="19"/>
  <c r="AJ50" i="19"/>
  <c r="R40" i="19"/>
  <c r="X20" i="19"/>
  <c r="R50" i="19"/>
  <c r="X10" i="19"/>
  <c r="L10" i="19"/>
  <c r="AD30" i="19"/>
  <c r="R20" i="19"/>
  <c r="X50" i="19"/>
  <c r="L30" i="19"/>
  <c r="AL47" i="19"/>
  <c r="AL27" i="19"/>
  <c r="K23" i="19"/>
  <c r="K33" i="19"/>
  <c r="AC23" i="19"/>
  <c r="Q23" i="19"/>
  <c r="AI43" i="19"/>
  <c r="K43" i="19"/>
  <c r="AC13" i="19"/>
  <c r="W53" i="19"/>
  <c r="AC53" i="19"/>
  <c r="AC33" i="19"/>
  <c r="W33" i="19"/>
  <c r="Q33" i="19"/>
  <c r="AC43" i="19"/>
  <c r="AI23" i="19"/>
  <c r="W43" i="19"/>
  <c r="K53" i="19"/>
  <c r="K13" i="19"/>
  <c r="W23" i="19"/>
  <c r="Q53" i="19"/>
  <c r="Q13" i="19"/>
  <c r="AI53" i="19"/>
  <c r="W13" i="19"/>
  <c r="AI33" i="19"/>
  <c r="AI13" i="19"/>
  <c r="Q43" i="19"/>
  <c r="W29" i="19"/>
  <c r="Q29" i="19"/>
  <c r="AC49" i="19"/>
  <c r="AI49" i="19"/>
  <c r="W39" i="19"/>
  <c r="AI19" i="19"/>
  <c r="AC19" i="19"/>
  <c r="K19" i="19"/>
  <c r="K39" i="19"/>
  <c r="K9" i="19"/>
  <c r="AI29" i="19"/>
  <c r="AC39" i="19"/>
  <c r="W19" i="19"/>
  <c r="W9" i="19"/>
  <c r="AI39" i="19"/>
  <c r="Q49" i="19"/>
  <c r="K29" i="19"/>
  <c r="W49" i="19"/>
  <c r="AC29" i="19"/>
  <c r="AC9" i="19"/>
  <c r="K49" i="19"/>
  <c r="AI9" i="19"/>
  <c r="Q19" i="19"/>
  <c r="Q39" i="19"/>
  <c r="Q9" i="19"/>
  <c r="N29" i="19"/>
  <c r="Z39" i="19"/>
  <c r="T29" i="19"/>
  <c r="AF49" i="19"/>
  <c r="T39" i="19"/>
  <c r="AL19" i="19"/>
  <c r="AL9" i="19"/>
  <c r="N9" i="19"/>
  <c r="N39" i="19"/>
  <c r="N49" i="19"/>
  <c r="T49" i="19"/>
  <c r="Z19" i="19"/>
  <c r="Z9" i="19"/>
  <c r="Z49" i="19"/>
  <c r="T9" i="19"/>
  <c r="Z29" i="19"/>
  <c r="AL49" i="19"/>
  <c r="AF39" i="19"/>
  <c r="AF29" i="19"/>
  <c r="AF19" i="19"/>
  <c r="AF9" i="19"/>
  <c r="AL39" i="19"/>
  <c r="AB14" i="19"/>
  <c r="AB24" i="19"/>
  <c r="N7" i="19"/>
  <c r="X15" i="19"/>
  <c r="X35" i="19"/>
  <c r="X55" i="19"/>
  <c r="AD35" i="19"/>
  <c r="AD55" i="19"/>
  <c r="L35" i="19"/>
  <c r="R45" i="19"/>
  <c r="AJ35" i="19"/>
  <c r="AD45" i="19"/>
  <c r="L55" i="19"/>
  <c r="R15" i="19"/>
  <c r="AJ45" i="19"/>
  <c r="X45" i="19"/>
  <c r="R25" i="19"/>
  <c r="R55" i="19"/>
  <c r="L45" i="19"/>
  <c r="L25" i="19"/>
  <c r="AD25" i="19"/>
  <c r="R35" i="19"/>
  <c r="N27" i="19"/>
  <c r="Z37" i="19"/>
  <c r="AF27" i="19"/>
  <c r="Z27" i="19"/>
  <c r="T37" i="19"/>
  <c r="N37" i="19"/>
  <c r="L43" i="19"/>
  <c r="R13" i="19"/>
  <c r="L13" i="19"/>
  <c r="X23" i="19"/>
  <c r="L33" i="19"/>
  <c r="AJ33" i="19"/>
  <c r="AD43" i="19"/>
  <c r="L23" i="19"/>
  <c r="X43" i="19"/>
  <c r="R33" i="19"/>
  <c r="X53" i="19"/>
  <c r="R43" i="19"/>
  <c r="AD13" i="19"/>
  <c r="AJ43" i="19"/>
  <c r="AD53" i="19"/>
  <c r="L53" i="19"/>
  <c r="AD33" i="19"/>
  <c r="AJ13" i="19"/>
  <c r="AD23" i="19"/>
  <c r="X33" i="19"/>
  <c r="R23" i="19"/>
  <c r="AJ23" i="19"/>
  <c r="X13" i="19"/>
  <c r="AJ53" i="19"/>
  <c r="R53" i="19"/>
  <c r="Y41" i="19"/>
  <c r="AK21" i="19"/>
  <c r="M21" i="19"/>
  <c r="M11" i="19"/>
  <c r="Y51" i="19"/>
  <c r="AE31" i="19"/>
  <c r="M41" i="19"/>
  <c r="Y11" i="19"/>
  <c r="S41" i="19"/>
  <c r="AK41" i="19"/>
  <c r="AE21" i="19"/>
  <c r="S11" i="19"/>
  <c r="S31" i="19"/>
  <c r="S51" i="19"/>
  <c r="Y31" i="19"/>
  <c r="M31" i="19"/>
  <c r="AE51" i="19"/>
  <c r="S21" i="19"/>
  <c r="M51" i="19"/>
  <c r="AK51" i="19"/>
  <c r="AE11" i="19"/>
  <c r="Y21" i="19"/>
  <c r="AK31" i="19"/>
  <c r="AE41" i="19"/>
  <c r="AK11" i="19"/>
  <c r="AD42" i="19"/>
  <c r="L42" i="19"/>
  <c r="AJ52" i="19"/>
  <c r="L22" i="19"/>
  <c r="M27" i="19"/>
  <c r="M17" i="19"/>
  <c r="AE47" i="19"/>
  <c r="AE27" i="19"/>
  <c r="AK27" i="19"/>
  <c r="S47" i="19"/>
  <c r="Y17" i="19"/>
  <c r="S27" i="19"/>
  <c r="Y16" i="19"/>
  <c r="AK6" i="19"/>
  <c r="M16" i="19"/>
  <c r="S17" i="19"/>
  <c r="AK7" i="19"/>
  <c r="AK17" i="19"/>
  <c r="AE7" i="19"/>
  <c r="Y47" i="19"/>
  <c r="S37" i="19"/>
  <c r="Y27" i="19"/>
  <c r="AE17" i="19"/>
  <c r="M7" i="19"/>
  <c r="M37" i="19"/>
  <c r="AE37" i="19"/>
  <c r="AL37" i="19"/>
  <c r="AF17" i="19"/>
  <c r="M47" i="19"/>
  <c r="M26" i="19"/>
  <c r="S6" i="19"/>
  <c r="AE46" i="19"/>
  <c r="Y46" i="19"/>
  <c r="Y6" i="19"/>
  <c r="Y36" i="19"/>
  <c r="S36" i="19"/>
  <c r="AK36" i="19"/>
  <c r="M36" i="19"/>
  <c r="AK16" i="19"/>
  <c r="S16" i="19"/>
  <c r="AE6" i="19"/>
  <c r="S26" i="19"/>
  <c r="AE36" i="19"/>
  <c r="AK26" i="19"/>
  <c r="AK46" i="19"/>
  <c r="S46" i="19"/>
  <c r="AE16" i="19"/>
  <c r="Y26" i="19"/>
  <c r="AE26" i="19"/>
  <c r="M6" i="19"/>
  <c r="AG13" i="19" l="1"/>
  <c r="AA53" i="19"/>
  <c r="AM53" i="19"/>
  <c r="O43" i="19"/>
  <c r="AG33" i="19"/>
  <c r="U43" i="19"/>
  <c r="O53" i="19"/>
  <c r="U13" i="19"/>
  <c r="U23" i="19"/>
  <c r="O33" i="19"/>
  <c r="AG53" i="19"/>
  <c r="AA13" i="19"/>
  <c r="AG43" i="19"/>
  <c r="AM33" i="19"/>
  <c r="U33" i="19"/>
  <c r="AG23" i="19"/>
  <c r="AM23" i="19"/>
  <c r="AM43" i="19"/>
  <c r="O13" i="19"/>
  <c r="U53" i="19"/>
  <c r="AA43" i="19"/>
  <c r="AA33" i="19"/>
  <c r="O23" i="19"/>
  <c r="AM13" i="19"/>
  <c r="AA23" i="19"/>
  <c r="W52" i="19"/>
  <c r="W42" i="19"/>
  <c r="AI42" i="19"/>
  <c r="K32" i="19"/>
  <c r="K52" i="19"/>
  <c r="K12" i="19"/>
  <c r="Q42" i="19"/>
  <c r="AI12" i="19"/>
  <c r="K42" i="19"/>
  <c r="AC12" i="19"/>
  <c r="Q52" i="19"/>
  <c r="W12" i="19"/>
  <c r="W32" i="19"/>
  <c r="AI52" i="19"/>
  <c r="K22" i="19"/>
  <c r="AC22" i="19"/>
  <c r="Q22" i="19"/>
  <c r="AI32" i="19"/>
  <c r="AC32" i="19"/>
  <c r="Q12" i="19"/>
  <c r="AC42" i="19"/>
  <c r="W22" i="19"/>
  <c r="AC52" i="19"/>
  <c r="AI22" i="19"/>
  <c r="Q32" i="19"/>
  <c r="L15" i="19"/>
  <c r="X25" i="19"/>
  <c r="K31" i="19"/>
  <c r="Q21" i="19"/>
  <c r="AI11" i="19"/>
  <c r="Q11" i="19"/>
  <c r="Q31" i="19"/>
  <c r="AI41" i="19"/>
  <c r="K51" i="19"/>
  <c r="W21" i="19"/>
  <c r="Q41" i="19"/>
  <c r="AI51" i="19"/>
  <c r="AC31" i="19"/>
  <c r="W41" i="19"/>
  <c r="AC51" i="19"/>
  <c r="Q51" i="19"/>
  <c r="K41" i="19"/>
  <c r="AC21" i="19"/>
  <c r="AI21" i="19"/>
  <c r="AI31" i="19"/>
  <c r="W31" i="19"/>
  <c r="AC11" i="19"/>
  <c r="W11" i="19"/>
  <c r="W51" i="19"/>
  <c r="K21" i="19"/>
  <c r="AC41" i="19"/>
  <c r="K11" i="19"/>
  <c r="AL14" i="19"/>
  <c r="N34" i="19"/>
  <c r="AF14" i="19"/>
  <c r="Z54" i="19"/>
  <c r="T54" i="19"/>
  <c r="T34" i="19"/>
  <c r="AF24" i="19"/>
  <c r="AL34" i="19"/>
  <c r="N44" i="19"/>
  <c r="Z34" i="19"/>
  <c r="Z24" i="19"/>
  <c r="Z14" i="19"/>
  <c r="N54" i="19"/>
  <c r="AF34" i="19"/>
  <c r="T44" i="19"/>
  <c r="AL24" i="19"/>
  <c r="AL44" i="19"/>
  <c r="N24" i="19"/>
  <c r="AL54" i="19"/>
  <c r="Z44" i="19"/>
  <c r="T14" i="19"/>
  <c r="T24" i="19"/>
  <c r="N14" i="19"/>
  <c r="AF54" i="19"/>
  <c r="AF44" i="19"/>
  <c r="AE13" i="19"/>
  <c r="AE33" i="19"/>
  <c r="AE23" i="19"/>
  <c r="S33" i="19"/>
  <c r="AK33" i="19"/>
  <c r="AK53" i="19"/>
  <c r="S43" i="19"/>
  <c r="S53" i="19"/>
  <c r="Y43" i="19"/>
  <c r="M33" i="19"/>
  <c r="AE53" i="19"/>
  <c r="M13" i="19"/>
  <c r="AK23" i="19"/>
  <c r="S13" i="19"/>
  <c r="M43" i="19"/>
  <c r="AE43" i="19"/>
  <c r="S23" i="19"/>
  <c r="Y13" i="19"/>
  <c r="Y23" i="19"/>
  <c r="M23" i="19"/>
  <c r="Y53" i="19"/>
  <c r="M53" i="19"/>
  <c r="Y33" i="19"/>
  <c r="AK43" i="19"/>
  <c r="R39" i="19"/>
  <c r="X29" i="19"/>
  <c r="L9" i="19"/>
  <c r="AJ49" i="19"/>
  <c r="AJ29" i="19"/>
  <c r="AD49" i="19"/>
  <c r="AD19" i="19"/>
  <c r="L29" i="19"/>
  <c r="R9" i="19"/>
  <c r="AD39" i="19"/>
  <c r="X19" i="19"/>
  <c r="L39" i="19"/>
  <c r="AJ9" i="19"/>
  <c r="X39" i="19"/>
  <c r="AD29" i="19"/>
  <c r="R29" i="19"/>
  <c r="R19" i="19"/>
  <c r="L49" i="19"/>
  <c r="AJ19" i="19"/>
  <c r="L19" i="19"/>
  <c r="AJ39" i="19"/>
  <c r="R49" i="19"/>
  <c r="X49" i="19"/>
  <c r="AD9" i="19"/>
  <c r="X9" i="19"/>
  <c r="AG51" i="19"/>
  <c r="O31" i="19"/>
  <c r="AG41" i="19"/>
  <c r="AM51" i="19"/>
  <c r="AG31" i="19"/>
  <c r="U41" i="19"/>
  <c r="AA31" i="19"/>
  <c r="AA11" i="19"/>
  <c r="O21" i="19"/>
  <c r="U31" i="19"/>
  <c r="O11" i="19"/>
  <c r="U21" i="19"/>
  <c r="AG21" i="19"/>
  <c r="U11" i="19"/>
  <c r="O51" i="19"/>
  <c r="AM31" i="19"/>
  <c r="AM21" i="19"/>
  <c r="AM41" i="19"/>
  <c r="AM11" i="19"/>
  <c r="AA21" i="19"/>
  <c r="AG11" i="19"/>
  <c r="O41" i="19"/>
  <c r="U51" i="19"/>
  <c r="AA41" i="19"/>
  <c r="AA51" i="19"/>
  <c r="T31" i="19"/>
  <c r="Z21" i="19"/>
  <c r="AF31" i="19"/>
  <c r="Z41" i="19"/>
  <c r="Z31" i="19"/>
  <c r="T11" i="19"/>
  <c r="AF11" i="19"/>
  <c r="N11" i="19"/>
  <c r="T41" i="19"/>
  <c r="AL21" i="19"/>
  <c r="AL41" i="19"/>
  <c r="N31" i="19"/>
  <c r="N51" i="19"/>
  <c r="N41" i="19"/>
  <c r="T21" i="19"/>
  <c r="Z11" i="19"/>
  <c r="AF41" i="19"/>
  <c r="AL51" i="19"/>
  <c r="AF21" i="19"/>
  <c r="Z51" i="19"/>
  <c r="T51" i="19"/>
  <c r="AL31" i="19"/>
  <c r="AF51" i="19"/>
  <c r="AL11" i="19"/>
  <c r="K8" i="19"/>
  <c r="AC18" i="19"/>
  <c r="W18" i="19"/>
  <c r="Q48" i="19"/>
  <c r="Q28" i="19"/>
  <c r="W38" i="19"/>
  <c r="K38" i="19"/>
  <c r="Q38" i="19"/>
  <c r="AC8" i="19"/>
  <c r="AI18" i="19"/>
  <c r="AI48" i="19"/>
  <c r="K48" i="19"/>
  <c r="AI28" i="19"/>
  <c r="K28" i="19"/>
  <c r="W8" i="19"/>
  <c r="AC38" i="19"/>
  <c r="AC28" i="19"/>
  <c r="AC48" i="19"/>
  <c r="AI8" i="19"/>
  <c r="AI38" i="19"/>
  <c r="W28" i="19"/>
  <c r="Q8" i="19"/>
  <c r="Q18" i="19"/>
  <c r="K18" i="19"/>
  <c r="W48" i="19"/>
  <c r="AH19" i="19"/>
  <c r="V9" i="19"/>
  <c r="J29" i="19"/>
  <c r="P9" i="19"/>
  <c r="P49" i="19"/>
  <c r="P19" i="19"/>
  <c r="P29" i="19"/>
  <c r="AB19" i="19"/>
  <c r="AH49" i="19"/>
  <c r="V19" i="19"/>
  <c r="J39" i="19"/>
  <c r="J19" i="19"/>
  <c r="V39" i="19"/>
  <c r="AH9" i="19"/>
  <c r="V49" i="19"/>
  <c r="AB49" i="19"/>
  <c r="AB29" i="19"/>
  <c r="J49" i="19"/>
  <c r="P39" i="19"/>
  <c r="AB9" i="19"/>
  <c r="AH29" i="19"/>
  <c r="J9" i="19"/>
  <c r="V29" i="19"/>
  <c r="AB39" i="19"/>
  <c r="AH39" i="19"/>
  <c r="M22" i="19"/>
  <c r="Y52" i="19"/>
  <c r="AE22" i="19"/>
  <c r="S32" i="19"/>
  <c r="S42" i="19"/>
  <c r="AE42" i="19"/>
  <c r="M52" i="19"/>
  <c r="Y12" i="19"/>
  <c r="M12" i="19"/>
  <c r="AE12" i="19"/>
  <c r="S52" i="19"/>
  <c r="Y32" i="19"/>
  <c r="AK52" i="19"/>
  <c r="S12" i="19"/>
  <c r="AE52" i="19"/>
  <c r="AK22" i="19"/>
  <c r="Y22" i="19"/>
  <c r="AK42" i="19"/>
  <c r="AE32" i="19"/>
  <c r="M42" i="19"/>
  <c r="Y42" i="19"/>
  <c r="AK12" i="19"/>
  <c r="M32" i="19"/>
  <c r="AK32" i="19"/>
  <c r="K34" i="19"/>
  <c r="AC14" i="19"/>
  <c r="K54" i="19"/>
  <c r="Q44" i="19"/>
  <c r="Q14" i="19"/>
  <c r="K24" i="19"/>
  <c r="W24" i="19"/>
  <c r="AI34" i="19"/>
  <c r="K44" i="19"/>
  <c r="AI24" i="19"/>
  <c r="AC54" i="19"/>
  <c r="Q24" i="19"/>
  <c r="K14" i="19"/>
  <c r="AC34" i="19"/>
  <c r="AC24" i="19"/>
  <c r="AI54" i="19"/>
  <c r="Q34" i="19"/>
  <c r="AC44" i="19"/>
  <c r="W14" i="19"/>
  <c r="AI14" i="19"/>
  <c r="W44" i="19"/>
  <c r="AI44" i="19"/>
  <c r="W54" i="19"/>
  <c r="Q54" i="19"/>
  <c r="W34" i="19"/>
  <c r="AE19" i="19"/>
  <c r="AK29" i="19"/>
  <c r="Y19" i="19"/>
  <c r="AK19" i="19"/>
  <c r="S19" i="19"/>
  <c r="S9" i="19"/>
  <c r="M29" i="19"/>
  <c r="AE9" i="19"/>
  <c r="Y49" i="19"/>
  <c r="AE49" i="19"/>
  <c r="AE39" i="19"/>
  <c r="S39" i="19"/>
  <c r="Y39" i="19"/>
  <c r="M39" i="19"/>
  <c r="M9" i="19"/>
  <c r="M49" i="19"/>
  <c r="AE29" i="19"/>
  <c r="S49" i="19"/>
  <c r="Y29" i="19"/>
  <c r="Y9" i="19"/>
  <c r="AK49" i="19"/>
  <c r="AK39" i="19"/>
  <c r="M19" i="19"/>
  <c r="S29" i="19"/>
  <c r="AK9" i="19"/>
  <c r="AL30" i="19"/>
  <c r="AF20" i="19"/>
  <c r="N20" i="19"/>
  <c r="AF10" i="19"/>
  <c r="AF40" i="19"/>
  <c r="Z50" i="19"/>
  <c r="N30" i="19"/>
  <c r="N50" i="19"/>
  <c r="N40" i="19"/>
  <c r="Z20" i="19"/>
  <c r="AL40" i="19"/>
  <c r="T30" i="19"/>
  <c r="AL20" i="19"/>
  <c r="Z10" i="19"/>
  <c r="Z40" i="19"/>
  <c r="T10" i="19"/>
  <c r="N10" i="19"/>
  <c r="T20" i="19"/>
  <c r="AL50" i="19"/>
  <c r="AF50" i="19"/>
  <c r="Z30" i="19"/>
  <c r="T50" i="19"/>
  <c r="AL10" i="19"/>
  <c r="T40" i="19"/>
  <c r="AF30" i="19"/>
  <c r="AA44" i="19"/>
  <c r="AG44" i="19"/>
  <c r="AA54" i="19"/>
  <c r="AM54" i="19"/>
  <c r="O54" i="19"/>
  <c r="O44" i="19"/>
  <c r="AG24" i="19"/>
  <c r="AG14" i="19"/>
  <c r="U44" i="19"/>
  <c r="U24" i="19"/>
  <c r="AA14" i="19"/>
  <c r="O34" i="19"/>
  <c r="O14" i="19"/>
  <c r="U14" i="19"/>
  <c r="AM34" i="19"/>
  <c r="U54" i="19"/>
  <c r="AM24" i="19"/>
  <c r="AM44" i="19"/>
  <c r="O24" i="19"/>
  <c r="AG34" i="19"/>
  <c r="AG54" i="19"/>
  <c r="AA34" i="19"/>
  <c r="AM14" i="19"/>
  <c r="U34" i="19"/>
  <c r="AA24" i="19"/>
  <c r="AC40" i="19"/>
  <c r="W20" i="19"/>
  <c r="AI40" i="19"/>
  <c r="W30" i="19"/>
  <c r="W10" i="19"/>
  <c r="W40" i="19"/>
  <c r="Q20" i="19"/>
  <c r="Q10" i="19"/>
  <c r="Q40" i="19"/>
  <c r="AC10" i="19"/>
  <c r="K40" i="19"/>
  <c r="AI10" i="19"/>
  <c r="Q50" i="19"/>
  <c r="AC20" i="19"/>
  <c r="K10" i="19"/>
  <c r="AI30" i="19"/>
  <c r="K30" i="19"/>
  <c r="AC30" i="19"/>
  <c r="AI50" i="19"/>
  <c r="AC50" i="19"/>
  <c r="AI20" i="19"/>
  <c r="Q30" i="19"/>
  <c r="K50" i="19"/>
  <c r="W50" i="19"/>
  <c r="K20" i="19"/>
  <c r="AM20" i="19"/>
  <c r="AG40" i="19"/>
  <c r="AG20" i="19"/>
  <c r="U10" i="19"/>
  <c r="U20" i="19"/>
  <c r="AM30" i="19"/>
  <c r="AA30" i="19"/>
  <c r="AG30" i="19"/>
  <c r="AA20" i="19"/>
  <c r="AA40" i="19"/>
  <c r="AA10" i="19"/>
  <c r="AG50" i="19"/>
  <c r="O40" i="19"/>
  <c r="O30" i="19"/>
  <c r="O10" i="19"/>
  <c r="O50" i="19"/>
  <c r="O20" i="19"/>
  <c r="AM10" i="19"/>
  <c r="AA50" i="19"/>
  <c r="AG10" i="19"/>
  <c r="U50" i="19"/>
  <c r="U40" i="19"/>
  <c r="U30" i="19"/>
  <c r="AM50" i="19"/>
  <c r="AM40" i="19"/>
  <c r="S22" i="19"/>
  <c r="AB30" i="18" l="1"/>
  <c r="V14" i="18"/>
  <c r="AH30" i="18"/>
  <c r="P14" i="18"/>
  <c r="V6" i="18"/>
  <c r="V38" i="18"/>
  <c r="AB38" i="18"/>
  <c r="AH14" i="18"/>
  <c r="AB14" i="18"/>
  <c r="J14" i="18"/>
  <c r="J30" i="18"/>
  <c r="P22" i="18"/>
  <c r="P6" i="18"/>
  <c r="AH22" i="18"/>
  <c r="AB22" i="18"/>
  <c r="P30" i="18"/>
  <c r="V22" i="18"/>
  <c r="V30" i="18"/>
  <c r="AB6" i="18"/>
  <c r="P38" i="18"/>
  <c r="J6" i="18"/>
  <c r="J38" i="18"/>
  <c r="AH6" i="18"/>
  <c r="AH38" i="18"/>
  <c r="J22" i="18"/>
  <c r="AL30" i="18"/>
  <c r="Z14" i="18"/>
  <c r="T6" i="18"/>
  <c r="AL14" i="18"/>
  <c r="N14" i="18"/>
  <c r="T38" i="18"/>
  <c r="AF6" i="18"/>
  <c r="T30" i="18"/>
  <c r="AF14" i="18"/>
  <c r="AF38" i="18"/>
  <c r="AL38" i="18"/>
  <c r="Z6" i="18"/>
  <c r="AL6" i="18"/>
  <c r="N30" i="18"/>
  <c r="N22" i="18"/>
  <c r="N6" i="18"/>
  <c r="Z30" i="18"/>
  <c r="T14" i="18"/>
  <c r="N38" i="18"/>
  <c r="T22" i="18"/>
  <c r="Z22" i="18"/>
  <c r="AF30" i="18"/>
  <c r="AL22" i="18"/>
  <c r="Z38" i="18"/>
  <c r="AF22" i="18"/>
  <c r="AJ6" i="18"/>
  <c r="R38" i="18"/>
  <c r="AD6" i="18"/>
  <c r="AD38" i="18"/>
  <c r="L6" i="18"/>
  <c r="R22" i="18"/>
  <c r="AJ38" i="18"/>
  <c r="X30" i="18"/>
  <c r="L22" i="18"/>
  <c r="AJ30" i="18"/>
  <c r="X6" i="18"/>
  <c r="X38" i="18"/>
  <c r="AD30" i="18"/>
  <c r="R14" i="18"/>
  <c r="L30" i="18"/>
  <c r="X14" i="18"/>
  <c r="R6" i="18"/>
  <c r="X22" i="18"/>
  <c r="AD22" i="18"/>
  <c r="L38" i="18"/>
  <c r="R30" i="18"/>
  <c r="AD14" i="18"/>
  <c r="AJ14" i="18"/>
  <c r="L14" i="18"/>
  <c r="AJ22" i="18"/>
  <c r="AB36" i="18"/>
  <c r="P44" i="18"/>
  <c r="J12" i="18"/>
  <c r="V28" i="18"/>
  <c r="AB44" i="18"/>
  <c r="V44" i="18"/>
  <c r="AH28" i="18"/>
  <c r="P12" i="18"/>
  <c r="V12" i="18"/>
  <c r="AH12" i="18"/>
  <c r="AH20" i="18"/>
  <c r="V20" i="18"/>
  <c r="J28" i="18"/>
  <c r="J36" i="18"/>
  <c r="V36" i="18"/>
  <c r="J44" i="18"/>
  <c r="AH44" i="18"/>
  <c r="P36" i="18"/>
  <c r="AB28" i="18"/>
  <c r="AB12" i="18"/>
  <c r="P28" i="18"/>
  <c r="AH36" i="18"/>
  <c r="AB20" i="18"/>
  <c r="J20" i="18"/>
  <c r="P20" i="18"/>
  <c r="R34" i="18"/>
  <c r="AD34" i="18"/>
  <c r="AD18" i="18"/>
  <c r="X34" i="18"/>
  <c r="L18" i="18"/>
  <c r="R10" i="18"/>
  <c r="X10" i="18"/>
  <c r="AJ42" i="18"/>
  <c r="AJ10" i="18"/>
  <c r="AD42" i="18"/>
  <c r="X42" i="18"/>
  <c r="AD10" i="18"/>
  <c r="L26" i="18"/>
  <c r="L10" i="18"/>
  <c r="AJ34" i="18"/>
  <c r="X18" i="18"/>
  <c r="X26" i="18"/>
  <c r="AJ18" i="18"/>
  <c r="R26" i="18"/>
  <c r="AD26" i="18"/>
  <c r="L42" i="18"/>
  <c r="AJ26" i="18"/>
  <c r="R18" i="18"/>
  <c r="R42" i="18"/>
  <c r="L34" i="18"/>
  <c r="AH40" i="18"/>
  <c r="J24" i="18"/>
  <c r="V24" i="18"/>
  <c r="J40" i="18"/>
  <c r="V16" i="18"/>
  <c r="AB24" i="18"/>
  <c r="P24" i="18"/>
  <c r="AH16" i="18"/>
  <c r="AH24" i="18"/>
  <c r="V32" i="18"/>
  <c r="P8" i="18"/>
  <c r="J16" i="18"/>
  <c r="AH8" i="18"/>
  <c r="AB40" i="18"/>
  <c r="P16" i="18"/>
  <c r="AH32" i="18"/>
  <c r="J32" i="18"/>
  <c r="V8" i="18"/>
  <c r="P40" i="18"/>
  <c r="AB16" i="18"/>
  <c r="AB8" i="18"/>
  <c r="V40" i="18"/>
  <c r="J8" i="18"/>
  <c r="P32" i="18"/>
  <c r="AB32" i="18"/>
  <c r="AD32" i="18"/>
  <c r="L32" i="18"/>
  <c r="AJ40" i="18"/>
  <c r="AJ24" i="18"/>
  <c r="X8" i="18"/>
  <c r="AJ32" i="18"/>
  <c r="AD24" i="18"/>
  <c r="AD40" i="18"/>
  <c r="X16" i="18"/>
  <c r="L40" i="18"/>
  <c r="R32" i="18"/>
  <c r="L24" i="18"/>
  <c r="L8" i="18"/>
  <c r="R16" i="18"/>
  <c r="R8" i="18"/>
  <c r="L16" i="18"/>
  <c r="AJ16" i="18"/>
  <c r="AD16" i="18"/>
  <c r="AD8" i="18"/>
  <c r="X32" i="18"/>
  <c r="AJ8" i="18"/>
  <c r="R24" i="18"/>
  <c r="X24" i="18"/>
  <c r="R40" i="18"/>
  <c r="X40" i="18"/>
  <c r="J34" i="18"/>
  <c r="J18" i="18"/>
  <c r="V42" i="18"/>
  <c r="AH26" i="18"/>
  <c r="J42" i="18"/>
  <c r="AB18" i="18"/>
  <c r="P26" i="18"/>
  <c r="AB10" i="18"/>
  <c r="AB42" i="18"/>
  <c r="AH34" i="18"/>
  <c r="P18" i="18"/>
  <c r="V26" i="18"/>
  <c r="P10" i="18"/>
  <c r="AH10" i="18"/>
  <c r="AB34" i="18"/>
  <c r="P34" i="18"/>
  <c r="AH42" i="18"/>
  <c r="P42" i="18"/>
  <c r="AH18" i="18"/>
  <c r="V18" i="18"/>
  <c r="J10" i="18"/>
  <c r="V34" i="18"/>
  <c r="AB26" i="18"/>
  <c r="J26" i="18"/>
  <c r="V10" i="18"/>
  <c r="AF26" i="18"/>
  <c r="T26" i="18"/>
  <c r="AF42" i="18"/>
  <c r="Z10" i="18"/>
  <c r="AF10" i="18"/>
  <c r="AL18" i="18"/>
  <c r="N42" i="18"/>
  <c r="N10" i="18"/>
  <c r="Z42" i="18"/>
  <c r="T34" i="18"/>
  <c r="Z34" i="18"/>
  <c r="T42" i="18"/>
  <c r="AL34" i="18"/>
  <c r="Z26" i="18"/>
  <c r="AL42" i="18"/>
  <c r="AL26" i="18"/>
  <c r="N18" i="18"/>
  <c r="Z18" i="18"/>
  <c r="T18" i="18"/>
  <c r="AF18" i="18"/>
  <c r="T10" i="18"/>
  <c r="N34" i="18"/>
  <c r="N26" i="18"/>
  <c r="AF34" i="18"/>
  <c r="AL10" i="18"/>
  <c r="AL24" i="18"/>
  <c r="T8" i="18"/>
  <c r="N32" i="18"/>
  <c r="Z8" i="18"/>
  <c r="AF32" i="18"/>
  <c r="AF16" i="18"/>
  <c r="AL8" i="18"/>
  <c r="N16" i="18"/>
  <c r="AF40" i="18"/>
  <c r="T16" i="18"/>
  <c r="Z32" i="18"/>
  <c r="AL32" i="18"/>
  <c r="Z40" i="18"/>
  <c r="N40" i="18"/>
  <c r="AL40" i="18"/>
  <c r="Z16" i="18"/>
  <c r="AF8" i="18"/>
  <c r="T40" i="18"/>
  <c r="AF24" i="18"/>
  <c r="Z24" i="18"/>
  <c r="AL16" i="18"/>
  <c r="N24" i="18"/>
  <c r="N8" i="18"/>
  <c r="T24" i="18"/>
  <c r="T32" i="18"/>
  <c r="AC7" i="19" l="1"/>
  <c r="Q47" i="19"/>
  <c r="K27" i="19"/>
  <c r="Q27" i="19"/>
  <c r="K17" i="19"/>
  <c r="Q7" i="19"/>
  <c r="AI17" i="19"/>
  <c r="K37" i="19"/>
  <c r="W27" i="19"/>
  <c r="AI27" i="19"/>
  <c r="AI47" i="19"/>
  <c r="Q37" i="19"/>
  <c r="AC17" i="19"/>
  <c r="W7" i="19"/>
  <c r="K7" i="19"/>
  <c r="AC47" i="19"/>
  <c r="W17" i="19"/>
  <c r="W37" i="19"/>
  <c r="AC27" i="19"/>
  <c r="AC37" i="19"/>
  <c r="AI37" i="19"/>
  <c r="Q17" i="19"/>
  <c r="W47" i="19"/>
  <c r="K47" i="19"/>
  <c r="AI7" i="19"/>
  <c r="AB27" i="19"/>
  <c r="AH17" i="19"/>
  <c r="P37" i="19"/>
  <c r="AH7" i="19"/>
  <c r="AB37" i="19"/>
  <c r="AH47" i="19"/>
  <c r="J47" i="19"/>
  <c r="J17" i="19"/>
  <c r="V37" i="19"/>
  <c r="V47" i="19"/>
  <c r="V17" i="19"/>
  <c r="P7" i="19"/>
  <c r="J37" i="19"/>
  <c r="AB17" i="19"/>
  <c r="AH27" i="19"/>
  <c r="V27" i="19"/>
  <c r="AB47" i="19"/>
  <c r="AB7" i="19"/>
  <c r="V7" i="19"/>
  <c r="P27" i="19"/>
  <c r="P17" i="19"/>
  <c r="P47" i="19"/>
  <c r="J27" i="19"/>
  <c r="AH37" i="19"/>
  <c r="J7" i="19"/>
  <c r="AH16" i="19"/>
  <c r="J16" i="19"/>
  <c r="P36" i="19"/>
  <c r="J46" i="19"/>
  <c r="P26" i="19"/>
  <c r="AH6" i="19"/>
  <c r="AH26" i="19"/>
  <c r="V16" i="19"/>
  <c r="P6" i="19"/>
  <c r="P46" i="19"/>
  <c r="AB6" i="19"/>
  <c r="P16" i="19"/>
  <c r="V26" i="19"/>
  <c r="V6" i="19"/>
  <c r="J26" i="19"/>
  <c r="AH36" i="19"/>
  <c r="AH46" i="19"/>
  <c r="AB36" i="19"/>
  <c r="V46" i="19"/>
  <c r="AB16" i="19"/>
  <c r="AB26" i="19"/>
  <c r="J6" i="19"/>
  <c r="V36" i="19"/>
  <c r="AB46" i="19"/>
  <c r="J36" i="19"/>
  <c r="R16" i="19"/>
  <c r="AD36" i="19"/>
  <c r="L36" i="19"/>
  <c r="R36" i="19"/>
  <c r="R46" i="19"/>
  <c r="L16" i="19"/>
  <c r="X36" i="19"/>
  <c r="AJ46" i="19"/>
  <c r="AD46" i="19"/>
  <c r="AJ26" i="19"/>
  <c r="AD16" i="19"/>
  <c r="AD26" i="19"/>
  <c r="AJ36" i="19"/>
  <c r="AD6" i="19"/>
  <c r="X46" i="19"/>
  <c r="L26" i="19"/>
  <c r="R26" i="19"/>
  <c r="AJ16" i="19"/>
  <c r="R6" i="19"/>
  <c r="AJ6" i="19"/>
  <c r="X6" i="19"/>
  <c r="X26" i="19"/>
  <c r="L6" i="19"/>
  <c r="X16" i="19"/>
  <c r="L46" i="19"/>
  <c r="AC6" i="19"/>
  <c r="K6" i="19"/>
  <c r="K16" i="19"/>
  <c r="Q6" i="19"/>
  <c r="W16" i="19"/>
  <c r="Q16" i="19"/>
  <c r="AC26" i="19"/>
  <c r="AC16" i="19"/>
  <c r="W26" i="19"/>
  <c r="AI16" i="19"/>
  <c r="K26" i="19"/>
  <c r="K36" i="19"/>
  <c r="Q46" i="19"/>
  <c r="AI36" i="19"/>
  <c r="W36" i="19"/>
  <c r="AI46" i="19"/>
  <c r="AI26" i="19"/>
  <c r="AC36" i="19"/>
  <c r="Q36" i="19"/>
  <c r="AC46" i="19"/>
  <c r="Q26" i="19"/>
  <c r="AI6" i="19"/>
  <c r="W6" i="19"/>
  <c r="W46" i="19"/>
  <c r="K46" i="19"/>
  <c r="O11" i="23" l="1"/>
  <c r="P11" i="23" s="1"/>
  <c r="O34" i="23"/>
  <c r="P34" i="23" s="1"/>
  <c r="O64" i="23"/>
  <c r="P64" i="23" s="1"/>
  <c r="O40" i="23"/>
  <c r="P40" i="23" s="1"/>
  <c r="O16" i="23"/>
  <c r="P16" i="23" s="1"/>
  <c r="O52" i="23"/>
  <c r="P52" i="23" s="1"/>
  <c r="O28" i="23"/>
  <c r="P28" i="23" s="1"/>
  <c r="O22" i="23"/>
  <c r="P22" i="23" s="1"/>
  <c r="O46" i="23"/>
  <c r="P46" i="23" s="1"/>
  <c r="O58" i="23"/>
  <c r="P58" i="23" s="1"/>
  <c r="Q22" i="23" l="1"/>
  <c r="R22" i="23"/>
  <c r="R40" i="23"/>
  <c r="Q40" i="23"/>
  <c r="Q28" i="23"/>
  <c r="R28" i="23"/>
  <c r="Q64" i="23"/>
  <c r="R64" i="23"/>
  <c r="Q58" i="23"/>
  <c r="R58" i="23"/>
  <c r="R52" i="23"/>
  <c r="Q52" i="23"/>
  <c r="Q34" i="23"/>
  <c r="R34" i="23"/>
  <c r="Q46" i="23"/>
  <c r="R46" i="23"/>
  <c r="Q16" i="23"/>
  <c r="AL16" i="23" s="1"/>
  <c r="R16" i="23"/>
  <c r="R11" i="23"/>
  <c r="Q11" i="23"/>
  <c r="AL11" i="23" s="1"/>
  <c r="AL12" i="23" l="1"/>
  <c r="AK12" i="23" s="1"/>
  <c r="AM12" i="23" s="1"/>
  <c r="AK11" i="23"/>
  <c r="AM11" i="23" s="1"/>
  <c r="AL13" i="23"/>
  <c r="AK13" i="23" s="1"/>
  <c r="AM13" i="23" s="1"/>
  <c r="AL14" i="23"/>
  <c r="AK14" i="23" s="1"/>
  <c r="AM14" i="23" s="1"/>
  <c r="AL17" i="23"/>
  <c r="AK17" i="23" s="1"/>
  <c r="AM17" i="23" s="1"/>
  <c r="AK16" i="23"/>
  <c r="AM16"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<sst xmlns="http://schemas.openxmlformats.org/spreadsheetml/2006/main" count="475" uniqueCount="314">
  <si>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</si>
  <si>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</si>
  <si>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</si>
  <si>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</si>
  <si>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</si>
  <si>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</si>
  <si>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</si>
  <si>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</si>
  <si>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</si>
  <si>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</si>
  <si>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</si>
  <si>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</si>
  <si>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</si>
  <si>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</si>
  <si>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</si>
  <si>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</si>
  <si>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</si>
  <si>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</si>
  <si>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</si>
  <si>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</si>
  <si>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</si>
  <si>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</si>
  <si>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</si>
  <si>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</si>
  <si>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</si>
  <si>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</si>
  <si>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</si>
  <si>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</si>
  <si>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</si>
  <si>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</si>
  <si>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</si>
  <si>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</si>
  <si>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</si>
  <si>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</si>
  <si>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</si>
  <si>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</si>
  <si>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</si>
  <si>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</si>
  <si>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</si>
  <si>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</si>
  <si>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</si>
  <si>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</si>
  <si>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</si>
  <si>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</si>
  <si>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</si>
  <si>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</si>
  <si>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</si>
  <si>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</si>
  <si>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</si>
  <si>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</si>
  <si>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</si>
  <si>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</si>
  <si>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</si>
  <si>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</si>
  <si>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</si>
  <si>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</si>
  <si>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</si>
  <si>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</si>
  <si>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</si>
  <si>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</si>
  <si>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rPr>
        <b/>
        <sz val="14"/>
        <color theme="1"/>
        <rFont val="Arial Narrow"/>
        <family val="2"/>
      </rPr>
      <t xml:space="preserve">CODIGO: </t>
    </r>
    <r>
      <rPr>
        <sz val="14"/>
        <color theme="1"/>
        <rFont val="Arial Narrow"/>
        <family val="2"/>
      </rPr>
      <t>PCE-01-F-02</t>
    </r>
  </si>
  <si>
    <t>Proceso:</t>
  </si>
  <si>
    <t>GESTIÓN PLANIFICACIÓN Y ORDENAMIENTO AMBIENTAL DEL TERRITORIO</t>
  </si>
  <si>
    <t>Objetivo:</t>
  </si>
  <si>
    <t>Planificar, regular y ordenar  el  manejo de los recursos naturales y el uso del territorio y sus componentes físicos, bióticos y sociales en el departamento.</t>
  </si>
  <si>
    <t>Alcance:</t>
  </si>
  <si>
    <t>Análisis del riesgo inherente</t>
  </si>
  <si>
    <t>Evaluación del riesgo - Valoración de los controles</t>
  </si>
  <si>
    <t>Evaluación del riesgo - Nivel del riesgo residual</t>
  </si>
  <si>
    <t>Plan de Acción</t>
  </si>
  <si>
    <t xml:space="preserve">Referencia </t>
  </si>
  <si>
    <t>Contexto Estrategico Interno -Externo- Proceso</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</si>
  <si>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</si>
  <si>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</si>
  <si>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</si>
  <si>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</si>
  <si>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</si>
  <si>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</si>
  <si>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</si>
  <si>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</si>
  <si>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</si>
  <si>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</si>
  <si>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</si>
  <si>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</si>
  <si>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</si>
  <si>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</si>
  <si>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</si>
  <si>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</si>
  <si>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</si>
  <si>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</si>
  <si>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Estrategico</t>
  </si>
  <si>
    <t>Consecuencia</t>
  </si>
  <si>
    <t>Tipo</t>
  </si>
  <si>
    <t>Implementación</t>
  </si>
  <si>
    <t>Calificación</t>
  </si>
  <si>
    <t>Documentación</t>
  </si>
  <si>
    <t>Frecuencia</t>
  </si>
  <si>
    <t>Evidencia</t>
  </si>
  <si>
    <t xml:space="preserve">Reglamentar la planificación integral de los recursos naturales y el ambiente con el fin de coadyuvar en la implementación de normas de ocupación y uso ambiental del territorio en el dpto del Cesar </t>
  </si>
  <si>
    <t>Reputacional</t>
  </si>
  <si>
    <t>PERSONAL</t>
  </si>
  <si>
    <t xml:space="preserve">Incumplimiento en los indicadores de gestión e incumplimiento con lo establecido en las normativas legales vigentes que apliquen. </t>
  </si>
  <si>
    <t>Ejecucion y Administracion de procesos</t>
  </si>
  <si>
    <t xml:space="preserve">     El riesgo afecta la imagen de la entidad a nivel nacional, con efecto publicitarios sostenible a nivel país</t>
  </si>
  <si>
    <t>Preventivo</t>
  </si>
  <si>
    <t>Manual</t>
  </si>
  <si>
    <t>Documentado</t>
  </si>
  <si>
    <t>Continua</t>
  </si>
  <si>
    <t>Con Registro</t>
  </si>
  <si>
    <t>Reducir (mitigar)</t>
  </si>
  <si>
    <t>Coordinador GIT para la gestión del Cambio Climatico, POMCAS y ordnamiento territotial</t>
  </si>
  <si>
    <t xml:space="preserve">Durante el proceso de formulación </t>
  </si>
  <si>
    <t>En curso</t>
  </si>
  <si>
    <t xml:space="preserve">Volumen de trabajo superior a la capacidad de personal empleado y/o contratado .
</t>
  </si>
  <si>
    <t>Deficiente planificación, regulación y ordenación  en el  manejo de los recursos naturales renovables y el uso u ocupación del territorio para su adecuada explotación en el marco del desarrollo sostenible en el área de jurisdicción de Corpocesar.</t>
  </si>
  <si>
    <t>Contratar personal de apoyo de acuerdo a las necesidades de formulación, ejecución y seguimiento a los POMCAS</t>
  </si>
  <si>
    <t xml:space="preserve">Oficiar la necesidad del personal que se requiere en la Coordinador GIT para la gestión del Cambio Climatico, POMCAS y ordnamiento territotial </t>
  </si>
  <si>
    <t>Primer trimeste de cada anualidad</t>
  </si>
  <si>
    <t>FINANCIERO</t>
  </si>
  <si>
    <t>deficiente gestión y destinación de los recursos para la ejecución de los POMCAS.</t>
  </si>
  <si>
    <t>Oficiar a los entes territoriales y demas actores, para que se implementen las acciones del componente programatico de los POMCAS.</t>
  </si>
  <si>
    <t>Correctivo</t>
  </si>
  <si>
    <t>Comunicar mediante oficio o reuniones a los entes territoriales y demas actores, para que se implementen las acciones del componente programatico de los POMCAS.</t>
  </si>
  <si>
    <t>POLITICA Y FINANCIERA</t>
  </si>
  <si>
    <t>Desinteres de las oficinas de planeación de los municipios  en el cumplimiento de las determinantes ambientales expedidad por la Autoridad Ambiental.</t>
  </si>
  <si>
    <t>Deficiencia en la incorporación de los determinantes ambientales en los procesos de concertación de los POT</t>
  </si>
  <si>
    <t>Inadecuada ocupación del territorio en los municipios  Incumpliendo   la normatividad ambiental y su impacto en el desarrollo territorial.</t>
  </si>
  <si>
    <t xml:space="preserve">     El riesgo afecta la imagen de de la entidad con efecto publicitario sostenido a nivel de sector administrativo, nivel departamental o municipal</t>
  </si>
  <si>
    <t>ESTRATEGICO Y PERSONAL</t>
  </si>
  <si>
    <t xml:space="preserve">Insuficiente asistencia técnica y acompañamiento brindado a los municipios de la jurisdicción para la incorporación de las determinantes ambientales en los proyectos de revisión y ajuste de los POT. </t>
  </si>
  <si>
    <t>Realización de jornadas de asistencia tecnica por nodo de los municipios, sobre la adecuada incorporación de las determinanates ambientales, procesos de revisión de los POT y actualización normativa.</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</si>
  <si>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</si>
  <si>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</si>
  <si>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</si>
  <si>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</si>
  <si>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</si>
  <si>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</si>
  <si>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</si>
  <si>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</si>
  <si>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</si>
  <si>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</si>
  <si>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</si>
  <si>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</si>
  <si>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</si>
  <si>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</si>
  <si>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</si>
  <si>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</si>
  <si>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</si>
  <si>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</si>
  <si>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</si>
  <si>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</si>
  <si>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</si>
  <si>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</si>
  <si>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</si>
  <si>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</si>
  <si>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</si>
  <si>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</si>
  <si>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</si>
  <si>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</si>
  <si>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</si>
  <si>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</si>
  <si>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</si>
  <si>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</si>
  <si>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</si>
  <si>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</si>
  <si>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</si>
  <si>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</si>
  <si>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</si>
  <si>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</si>
  <si>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</si>
  <si>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</si>
  <si>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</si>
  <si>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</si>
  <si>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</si>
  <si>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</si>
  <si>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</si>
  <si>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</si>
  <si>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</si>
  <si>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</si>
  <si>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</si>
  <si>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</si>
  <si>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</si>
  <si>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</si>
  <si>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</si>
  <si>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</si>
  <si>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</si>
  <si>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</si>
  <si>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</si>
  <si>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</si>
  <si>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</si>
  <si>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</si>
  <si>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El riesgo afecta la imagen de la entidad con algunos usuarios de relevancia frente al logro de los objetivos</t>
  </si>
  <si>
    <t xml:space="preserve">     Entre 100 y 500 SMLMV </t>
  </si>
  <si>
    <t xml:space="preserve">     Mayor a 500 SMLMV </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</si>
  <si>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</si>
  <si>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</si>
  <si>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</si>
  <si>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</si>
  <si>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</si>
  <si>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</si>
  <si>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</si>
  <si>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</si>
  <si>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</si>
  <si>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</si>
  <si>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</si>
  <si>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</si>
  <si>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</si>
  <si>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</si>
  <si>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</si>
  <si>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</si>
  <si>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</si>
  <si>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</si>
  <si>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</si>
  <si>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</si>
  <si>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</si>
  <si>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</si>
  <si>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</si>
  <si>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</si>
  <si>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</si>
  <si>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</si>
  <si>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</si>
  <si>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</si>
  <si>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</si>
  <si>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</si>
  <si>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</si>
  <si>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</si>
  <si>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</si>
  <si>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Reducir (compartir)</t>
  </si>
  <si>
    <t>Económico y Reputacional</t>
  </si>
  <si>
    <t>Plan de accion (solo para la opción reducir)</t>
  </si>
  <si>
    <t>Finalizado</t>
  </si>
  <si>
    <t>Daños Activos Fisicos</t>
  </si>
  <si>
    <t>Fallas Tecnologicas</t>
  </si>
  <si>
    <t>Fraude Externo</t>
  </si>
  <si>
    <t>Fraude Interno</t>
  </si>
  <si>
    <t>Relaciones Laborales</t>
  </si>
  <si>
    <t>Usuarios, productos y practicas , organizacionales</t>
  </si>
  <si>
    <t>Registro Sustancial</t>
  </si>
  <si>
    <t>Registro Material</t>
  </si>
  <si>
    <t>Sin registro</t>
  </si>
  <si>
    <t>Reducir</t>
  </si>
  <si>
    <t xml:space="preserve">Manual de Contratación y Supervisión e Interventoría </t>
  </si>
  <si>
    <t>PROCESOS</t>
  </si>
  <si>
    <t>Atrasos en el inicio de las actividades de las fases de los planes de
ordenación y manejo de cuencas hidrográficas</t>
  </si>
  <si>
    <t>Afectación en el cumplimiento del Índice de gestión de Proyectos.</t>
  </si>
  <si>
    <t>Solicitar informes, aclaraciones y explicaciones sobre el desarrollo de la ejecución contractual, ymantener informada a la entidad de los hechos o circunstancias que puedan constituir actos de corrupción tipificados como conductas punibles, o que puedan poner o pongan en riesgo el cumplimiento del contrato, o cuando tal incumplimiento se presente.</t>
  </si>
  <si>
    <t>Durante las fases del proceso de formulación del POMCA</t>
  </si>
  <si>
    <t>Probabilidad de no concertación de las determinantes ambientales por parte de los municipios durante los procesos de revisión del POT</t>
  </si>
  <si>
    <t xml:space="preserve">Acta de visita de seguimiento que incluyen compromisos por parte de los municipios y de la Corporación.
Informe consolidado del estado de los POT y del cumplimiento de los compromisos de los municipios. </t>
  </si>
  <si>
    <t>Asistencia técnica a los 25 municipios y planillas de asistencia</t>
  </si>
  <si>
    <t>Coordinador GIT para la gestión del Cambio Climático, POMCAS y ordenamiento territorial</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</si>
  <si>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</si>
  <si>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</si>
  <si>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</si>
  <si>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</si>
  <si>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</si>
  <si>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</si>
  <si>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</si>
  <si>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</si>
  <si>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</si>
  <si>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</si>
  <si>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</si>
  <si>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</si>
  <si>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</si>
  <si>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</si>
  <si>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</si>
  <si>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</si>
  <si>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</si>
  <si>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</si>
  <si>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</si>
  <si>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</si>
  <si>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</si>
  <si>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</si>
  <si>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</si>
  <si>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</si>
  <si>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</si>
  <si>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SISTEMA INTEGRADO DE GESTIÓN
PLANEACIÓN ESTRATEGICA
MAPA DE RIESGOS Y OPORTUNIDADES POR PROCESOS</t>
  </si>
  <si>
    <r>
      <t xml:space="preserve">versión: </t>
    </r>
    <r>
      <rPr>
        <sz val="14"/>
        <color theme="1"/>
        <rFont val="Arial Narrow"/>
        <family val="2"/>
      </rPr>
      <t>4.0</t>
    </r>
  </si>
  <si>
    <t>Oportunidad (es)</t>
  </si>
  <si>
    <t>Análisis de Oportunidades</t>
  </si>
  <si>
    <t>Evaluación</t>
  </si>
  <si>
    <t>Nivel de la Oportunidad</t>
  </si>
  <si>
    <t>Zona de Oportunidad</t>
  </si>
  <si>
    <t>Análisis de Oportunidades con Tratamiento</t>
  </si>
  <si>
    <t>Nivel de la oportunidad</t>
  </si>
  <si>
    <t>Zona de la Oportunidad con Tratamiento</t>
  </si>
  <si>
    <t>Identificación del riesgo y/o Oportunidad(es)</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</si>
  <si>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</si>
  <si>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</si>
  <si>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</si>
  <si>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</si>
  <si>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</si>
  <si>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Inicia con la planificación, la gestión del conocimiento de la cuenca, pasando por la programación de acciones integrales técnico-sociales y de inversiones para el manejo ordenado de los recursos naturales y sus servicios ecosistémicos, hasta la respectiva implementación, evaluación y seguimiento, así como la armonización de los lineamientos del POMCA, adaptación al cambio climático, en la gestión ambiental del ordenamiento territorial.</t>
  </si>
  <si>
    <t>Vincular a los organismos de control en las asistencias técnicas, como apoyo en la regulación del cumplimiento de la normativa de determinantes ambientales.</t>
  </si>
  <si>
    <t>Para la oportunidad: 
Vinculación de organismos de control para el cumplimiento de normatividad ambiental.</t>
  </si>
  <si>
    <t>Aprovechar espacios de articulación con los entes territoriales, para contribuir al cumplimiento de la normativa vigente y la misión de la entidad.</t>
  </si>
  <si>
    <t>Entrega de informes de supervisión  adecuada a la consultoria y a la interventoria.
Participación en espacios de articulación de iniciativas y políticas en el Territorio (local y/o nacional)</t>
  </si>
  <si>
    <t>Aprovechar espacios de articulación de iniciativas y políticas en el Territorio, para contribuir al cumplimiento de la normativa vigente y las metas de la entidad.</t>
  </si>
  <si>
    <t>Probabilidad de no cumplir con los objetivos propuestos para la ejecución de los  POMCAS, en jurisdicción del departamento del Cesar.</t>
  </si>
  <si>
    <t xml:space="preserve">Poca inversión en la ejecución de los  POMCAS, en jurisdicción del departamento del Cesar.
</t>
  </si>
  <si>
    <t xml:space="preserve"> 
Falta de incorporación del POMCA como una determinante ambiental en los planes de ordenamiento territoriales de los municipios</t>
  </si>
  <si>
    <t>Descripción del Control para Riesgo y/o Oportunidad</t>
  </si>
  <si>
    <t>Anual</t>
  </si>
  <si>
    <t>Durante las visitas de seguimiento a cada uno de los municipios se realiza asistencia técnica. 
En el año 2025 se realizó jornada en valledupar, 16 y 17 de septiembre de 2025, a los 25 municipios del departamento con el acompañamiento de MADS, MinVivienda, Gobernación del Cesar, Procuraduría General de la Nación.</t>
  </si>
  <si>
    <t xml:space="preserve">Los días 13 y 14 de mayo de 2025, se asistió al Ministerio de Ambiente a mesa de trabajo, propuesta para la estrategia de medición y seguimiento a los impactos ambientales derivados de la desactualización de los instrumentos de ordenamiento territorial de los municipios del Cesar.
Evidencias: Listados de asistencia y Acta de reunión donde se explica la presentación del diagnóstico del territorio para identificar deficiencias en los municipios para la formulación o actualización de instrumentos, así como la incorporación de las DA. - Diagnóstico del Territorio: Se identifican 25 municipios, de los cuales 9 tienen instrumentos vigentes, 1 en revisión y 15 desactualizados. - Metodologías de Evaluación: Se discuten varias metodologías para evaluar las áreas de expansión urbana, incluyendo el análisis de cambio de cobertura de la tierra.
En la jornada en valledupar, 16 y 17 de septiembre de 2025, a los 25 municipios del departamento se contó con el acompañamiento de MADS, MinVivienda, Gobernación del Cesar, Procuraduría General de la Nación.
</t>
  </si>
  <si>
    <t xml:space="preserve">Visitas de seguimiento para la verifricación de cumplimiento de los asuntos ambientales concertados y de la actualización de los intrumentos de Ordenamiento Territorial (POT). </t>
  </si>
  <si>
    <t>Supervisión adecuada a la consultoria y a la interventoria con un equipo de apoyo interdisciplinario.
Para la Oportunidad:
Articular iniciativas de participación de la comunidad en los proyectos a desarrollar</t>
  </si>
  <si>
    <t>En la vigencia 2025 no se ha presentado incumplimientos contractuales.</t>
  </si>
  <si>
    <t>Durante lo transcurrido de la vigencia 2025, se viene haciendo seguimiento a la ejecución del Componente Programático POMCA del Rio Calenturitas y Cuenca Rio Bajo Cesar - Cienaga de Zapatosa. Soportes: Oficios SGAGA CGIT OAT 3800-025, -026, 027, 028, 029, 030, 031 y 032 de 29 de mayo de 2025.  Estos seguimientos se ejecutaron a partir del mes de junio de 2025, se cuenta con el Informe de seguimiento.</t>
  </si>
  <si>
    <r>
      <t>Fecha Actualización:</t>
    </r>
    <r>
      <rPr>
        <sz val="12"/>
        <color theme="1"/>
        <rFont val="Arial Narrow"/>
        <family val="2"/>
      </rPr>
      <t xml:space="preserve"> 31/12/2025</t>
    </r>
  </si>
  <si>
    <r>
      <t xml:space="preserve">FECHA: </t>
    </r>
    <r>
      <rPr>
        <sz val="14"/>
        <color theme="1"/>
        <rFont val="Arial Narrow"/>
        <family val="2"/>
      </rPr>
      <t>27/12/2024</t>
    </r>
  </si>
  <si>
    <t>Se hizo la solicitud a la Subdirección Administrativa y Financiera a través de correo electrónico, en el que se informa la necesidad del personal que se requiere en la Coordinación GIT para la gestión del Cambio Climático, POMCAS y Ordenamiento Territorial dando respuesta de igual manera a la solicitud de necesidades a incluir en el Plan Anual de Adquisiciones 2025.
Para el último trimestre de la vigencia 2025, se logró la contratación de tres (3) profesionales de apoyo a la Coordinación GIT para la gestión del Cambio Climatico, POMCAS y ordenamiento territotial. Contrato 19-6-0211-0-2025; Contrato 19-6-0213-0-2025; Contrato 19-6-0223-0-2025.</t>
  </si>
  <si>
    <r>
      <t xml:space="preserve">El 16 de Octubre de 2025, se dió inicio al Contrato 19-6-0197-0-2025, proyecto de la Formulación del POMCA Quebrada La Floresta y otro directos.Se llevó a cabo una socialización del proyecto a las comunidades de Pelaya, Pailitas, Tamlameque y La Gloria que se encuentran inmersa en el poligono de dicha cuenca hidrográfica, de igual manera a los consejos comunitarios que fueron certificados por Dependencia de Consulta Previa -  DCP con el fin de realizar la ruta metodologica de la consulta previa.
Adicionalmente se viene haciendo seguimiento a la ejecución del Componente Programático POMCA del Rio Calenturitas y Cuenca Rio Bajo Cesar - Cienaga de Zapatosa. Soportes: Oficios SGAGA CGIT OAT 3800-025, -026, 027, 028, 029, 030, 031 y 032 de 29 de mayo de 2025.
Para la </t>
    </r>
    <r>
      <rPr>
        <b/>
        <sz val="11"/>
        <color theme="1"/>
        <rFont val="Arial Narrow"/>
        <family val="2"/>
      </rPr>
      <t>Oportunidad</t>
    </r>
    <r>
      <rPr>
        <sz val="11"/>
        <color theme="1"/>
        <rFont val="Arial Narrow"/>
        <family val="2"/>
      </rPr>
      <t>: - Con el Contrato No 19-6-0162-0-2025 Implementación de medidas de adaptación y miigación al cambio climático y recuperación del recurso ictiológico en ecosistemas priorizados en la jurisdicción de CORPOCESAR, con inicio de 21 de julio de 2025, finalizado el 20 de marzo de 2026; se tuvo Articulación institucional dado por la Coordinación con CORPOCESAR como autoridad ambiental; se presentó Alineación con políticas de Cambio climático (adaptación y mitigación), Conservación de ecosistemas acuáticos, Seguridad alimentaria.
la Inclusión de comunidades locales en la Construcción de estufas ecoeficientes, Jornadas de extracción de plantas acuáticas, Procesos de compostaje con residuos orgánicos, Transferencia de conocimiento mediante jornadas de socialización, esto fortalece la apropiación social del proyecto; se contó con la Integración con iniciativas productivas y ambientales, dado que hay Recuperación del recurso ictiológico mediante Entrega de alevinos, Sensibilización sobre pesca sostenible, Aprovechamiento de residuos → economía circular (compostaje); Gracias a esta participación, se logró Integración del proyecto con políticas públicas ambientales, Fortalecimiento de capacidades comunitarias, Recuperación de ecosistemas priorizados, Reducción de impactos ambientales (uso eficiente de energía y residuos) y Sostenibilidad de las acciones más allá del proyecto.
- Con la comunidad del Corregimiento de Media Luna (Rio Tocaimo) del municipio de San Diego, Corregimientos de Villa Germania (Rio Garupal) y El Sanjón del municipio de Valledupar, se realizaron integraciones con las comunidades para socializar actividades, luego se dieron talleres de aprovechamiento dle recurso hídrico, y coordinar actividades de siembratón, todo esto con el fin de garantizar el mínimo vital de agua en las comunidades que se abastecen de dichas corrientes; de esto se cuenta con levantamiento de actas de reunión y registros fotográficos.</t>
    </r>
  </si>
  <si>
    <r>
      <t xml:space="preserve">El 10 de marzo de 2025, se envió  a todos los municipios del Departamento del Cesar, oficios cuyo asunto es Revisión y ajuste de los Planes de Ordenamiento Territorial(POT-PBOT-EOT); informando a los municipios que es pertinente iniciar el proceso de revisión y ajuste del PBOT, en aras de garantizar la inclusión de las Determinantes Ambientales en el Modelo de Ocupación del Territorio, ya que su incumplimiento puede conllevar a sanciones ambientales para la entidad de los municipios en jurisdicción de Corpocesar.
Soporte: Oficios SGAP-4000-024, 025, 026, 027, 028, 029, 030, 031, 032, 033, 034, 035, 036, 037, 038, 039, 040, 041, 042, 043, 044, 045, 046 y 047 de 10 de marzo de 2025.
Entre los meses de Abril y Agosto se ha venido realizando las visitas de seguimientos a 22 de los 25 municipios en cuanto a los asuntos ambientales concertados en los POT, se cuenta con las actas de seguimiento.
</t>
    </r>
    <r>
      <rPr>
        <sz val="11"/>
        <color rgb="FFFF0000"/>
        <rFont val="Arial Narrow"/>
        <family val="2"/>
      </rPr>
      <t>El Informe consolidado del estado de los POT y del cumplimiento de los compromisos de los municipios, se realiza durante el primer trimestre de la anualidad siguiente, una vez se cuente con la información consolidada.</t>
    </r>
    <r>
      <rPr>
        <sz val="11"/>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</si>
</sst>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6"/>
      <color theme="1"/>
      <name val="Arial Narrow"/>
      <family val="2"/>
    </font>
    <font>
      <sz val="11"/>
      <color theme="1"/>
      <name val="Arial"/>
      <family val="2"/>
    </font>
    <font>
      <b/>
      <sz val="12"/>
      <color theme="0"/>
      <name val="Arial Narrow"/>
      <family val="2"/>
    </font>
    <font>
      <b/>
      <sz val="12"/>
      <color theme="1"/>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
      <sz val="11"/>
      <color theme="1"/>
      <name val="Aptos Narrow"/>
      <family val="2"/>
    </font>
    <font>
      <sz val="12"/>
      <color theme="1"/>
      <name val="Aptos Narrow"/>
      <family val="2"/>
    </font>
    <font>
      <sz val="11"/>
      <color rgb="FFFF0000"/>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8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auto="1"/>
      </left>
      <right/>
      <top/>
      <bottom style="thin">
        <color auto="1"/>
      </bottom>
      <diagonal/>
    </border>
    <border>
      <left/>
      <right style="thin">
        <color auto="1"/>
      </right>
      <top/>
      <bottom style="thin">
        <color auto="1"/>
      </bottom>
      <diagonal/>
    </border>
    <border>
      <left style="dashed">
        <color theme="9" tint="-0.24994659260841701"/>
      </left>
      <right/>
      <top style="dashed">
        <color theme="9" tint="-0.24994659260841701"/>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3" fillId="0" borderId="0"/>
  </cellStyleXfs>
  <cellXfs count="492">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0" xfId="2" applyFont="1" applyFill="1" applyBorder="1"/>
    <xf numFmtId="0" fontId="50" fillId="3" borderId="51" xfId="2" applyFont="1" applyFill="1" applyBorder="1"/>
    <xf numFmtId="0" fontId="50" fillId="3" borderId="52"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42" xfId="0" applyNumberFormat="1"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9" fillId="3" borderId="32" xfId="0" applyFont="1" applyFill="1" applyBorder="1" applyAlignment="1">
      <alignment horizontal="justify" vertical="center" wrapText="1" readingOrder="1"/>
    </xf>
    <xf numFmtId="9" fontId="38" fillId="3" borderId="37" xfId="0" applyNumberFormat="1" applyFont="1" applyFill="1" applyBorder="1" applyAlignment="1">
      <alignment horizontal="center" vertical="center" wrapText="1" readingOrder="1"/>
    </xf>
    <xf numFmtId="0" fontId="39" fillId="3" borderId="37"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9" fillId="3" borderId="39" xfId="0" applyFont="1" applyFill="1" applyBorder="1" applyAlignment="1">
      <alignment horizontal="justify" vertical="center" wrapText="1" readingOrder="1"/>
    </xf>
    <xf numFmtId="0" fontId="39" fillId="3" borderId="40" xfId="0" applyFont="1" applyFill="1" applyBorder="1" applyAlignment="1">
      <alignment horizontal="center" vertical="center" wrapText="1" readingOrder="1"/>
    </xf>
    <xf numFmtId="0" fontId="47" fillId="3" borderId="0" xfId="0" applyFont="1" applyFill="1"/>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6" xfId="0" applyFont="1" applyBorder="1" applyAlignment="1">
      <alignment horizontal="center" vertical="center"/>
    </xf>
    <xf numFmtId="0" fontId="4" fillId="2" borderId="8" xfId="0" applyFont="1" applyFill="1" applyBorder="1" applyAlignment="1">
      <alignment horizontal="center" vertical="center"/>
    </xf>
    <xf numFmtId="0" fontId="26" fillId="3" borderId="28" xfId="0" applyFont="1" applyFill="1" applyBorder="1" applyAlignment="1">
      <alignment vertical="center"/>
    </xf>
    <xf numFmtId="0" fontId="26" fillId="3" borderId="29" xfId="0" applyFont="1" applyFill="1" applyBorder="1" applyAlignment="1">
      <alignment vertical="center"/>
    </xf>
    <xf numFmtId="0" fontId="26" fillId="3" borderId="30" xfId="0" applyFont="1" applyFill="1" applyBorder="1" applyAlignment="1">
      <alignment vertical="center"/>
    </xf>
    <xf numFmtId="0" fontId="26" fillId="3" borderId="31" xfId="0" applyFont="1" applyFill="1" applyBorder="1" applyAlignment="1">
      <alignment vertical="center"/>
    </xf>
    <xf numFmtId="0" fontId="1" fillId="0" borderId="2" xfId="0" applyFont="1" applyBorder="1" applyAlignment="1" applyProtection="1">
      <alignment horizontal="justify" vertical="center" wrapText="1"/>
      <protection locked="0"/>
    </xf>
    <xf numFmtId="0" fontId="2"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wrapText="1"/>
      <protection locked="0"/>
    </xf>
    <xf numFmtId="0" fontId="36" fillId="3" borderId="12" xfId="5" applyFont="1" applyFill="1" applyBorder="1" applyAlignment="1">
      <alignment vertical="center"/>
    </xf>
    <xf numFmtId="0" fontId="36" fillId="3" borderId="19" xfId="5" applyFont="1" applyFill="1" applyBorder="1" applyAlignment="1">
      <alignment vertical="center"/>
    </xf>
    <xf numFmtId="0" fontId="60" fillId="3" borderId="13" xfId="5" applyFont="1" applyFill="1" applyBorder="1" applyAlignment="1">
      <alignment vertical="center"/>
    </xf>
    <xf numFmtId="0" fontId="60" fillId="3" borderId="0" xfId="5" applyFont="1" applyFill="1" applyAlignment="1">
      <alignment vertical="center"/>
    </xf>
    <xf numFmtId="0" fontId="61" fillId="3" borderId="14" xfId="5" applyFont="1" applyFill="1" applyBorder="1" applyAlignment="1">
      <alignment vertical="center"/>
    </xf>
    <xf numFmtId="0" fontId="60" fillId="3" borderId="15" xfId="5" applyFont="1" applyFill="1" applyBorder="1" applyAlignment="1">
      <alignment vertical="center"/>
    </xf>
    <xf numFmtId="0" fontId="36" fillId="3" borderId="14" xfId="5" applyFont="1" applyFill="1" applyBorder="1" applyAlignment="1">
      <alignment vertical="center"/>
    </xf>
    <xf numFmtId="0" fontId="64" fillId="3" borderId="0" xfId="6" applyFont="1" applyFill="1" applyAlignment="1">
      <alignment horizontal="center" vertical="center"/>
    </xf>
    <xf numFmtId="0" fontId="65" fillId="3" borderId="0" xfId="6" applyFont="1" applyFill="1" applyAlignment="1">
      <alignment horizontal="center" vertical="center" wrapText="1"/>
    </xf>
    <xf numFmtId="0" fontId="65" fillId="3" borderId="0" xfId="6" applyFont="1" applyFill="1" applyAlignment="1">
      <alignment horizontal="center" vertical="center"/>
    </xf>
    <xf numFmtId="0" fontId="66" fillId="17" borderId="32" xfId="6" applyFont="1" applyFill="1" applyBorder="1" applyAlignment="1">
      <alignment horizontal="center" vertical="center" wrapText="1"/>
    </xf>
    <xf numFmtId="0" fontId="66" fillId="17" borderId="32" xfId="6" applyFont="1" applyFill="1" applyBorder="1" applyAlignment="1">
      <alignment horizontal="center" vertical="center"/>
    </xf>
    <xf numFmtId="0" fontId="66" fillId="9" borderId="32" xfId="6" applyFont="1" applyFill="1" applyBorder="1" applyAlignment="1">
      <alignment horizontal="center" vertical="center"/>
    </xf>
    <xf numFmtId="0" fontId="67" fillId="9" borderId="32" xfId="6" applyFont="1" applyFill="1" applyBorder="1" applyAlignment="1">
      <alignment horizontal="center" vertical="center" wrapText="1"/>
    </xf>
    <xf numFmtId="0" fontId="67" fillId="9" borderId="32" xfId="6" applyFont="1" applyFill="1" applyBorder="1" applyAlignment="1">
      <alignment horizontal="center" vertical="center"/>
    </xf>
    <xf numFmtId="0" fontId="66" fillId="18" borderId="32" xfId="6" applyFont="1" applyFill="1" applyBorder="1" applyAlignment="1">
      <alignment horizontal="center" vertical="center"/>
    </xf>
    <xf numFmtId="0" fontId="67" fillId="18" borderId="32" xfId="6" applyFont="1" applyFill="1" applyBorder="1" applyAlignment="1">
      <alignment horizontal="center" vertical="center" wrapText="1"/>
    </xf>
    <xf numFmtId="0" fontId="66" fillId="5" borderId="32" xfId="6" applyFont="1" applyFill="1" applyBorder="1" applyAlignment="1">
      <alignment horizontal="center" vertical="center"/>
    </xf>
    <xf numFmtId="0" fontId="67" fillId="5" borderId="32"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2" xfId="0" applyFont="1" applyFill="1" applyBorder="1" applyAlignment="1">
      <alignment horizontal="center" vertical="center" wrapText="1"/>
    </xf>
    <xf numFmtId="0" fontId="38" fillId="20" borderId="32" xfId="0" applyFont="1" applyFill="1" applyBorder="1" applyAlignment="1">
      <alignment horizontal="center" vertical="center"/>
    </xf>
    <xf numFmtId="0" fontId="38" fillId="21" borderId="32" xfId="0" applyFont="1" applyFill="1" applyBorder="1" applyAlignment="1">
      <alignment horizontal="center" vertical="center" wrapText="1"/>
    </xf>
    <xf numFmtId="0" fontId="65" fillId="4" borderId="32" xfId="6" applyFont="1" applyFill="1" applyBorder="1" applyAlignment="1">
      <alignment horizontal="center" vertical="center" wrapText="1"/>
    </xf>
    <xf numFmtId="0" fontId="38" fillId="22" borderId="32" xfId="0" applyFont="1" applyFill="1" applyBorder="1" applyAlignment="1">
      <alignment horizontal="center" vertical="center" wrapText="1"/>
    </xf>
    <xf numFmtId="0" fontId="65" fillId="8" borderId="32" xfId="6" applyFont="1" applyFill="1" applyBorder="1" applyAlignment="1">
      <alignment horizontal="center" vertical="center" wrapText="1"/>
    </xf>
    <xf numFmtId="0" fontId="38" fillId="23" borderId="32" xfId="0" applyFont="1" applyFill="1" applyBorder="1" applyAlignment="1">
      <alignment horizontal="center" vertical="center" wrapText="1"/>
    </xf>
    <xf numFmtId="0" fontId="65" fillId="5" borderId="32"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0" fillId="3" borderId="17" xfId="5" applyFont="1" applyFill="1" applyBorder="1" applyAlignment="1">
      <alignment vertical="center"/>
    </xf>
    <xf numFmtId="0" fontId="4" fillId="0" borderId="4" xfId="0" applyFont="1" applyBorder="1" applyAlignment="1" applyProtection="1">
      <alignment horizontal="center" vertical="center"/>
      <protection hidden="1"/>
    </xf>
    <xf numFmtId="0" fontId="4" fillId="2" borderId="31"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27" fillId="2" borderId="5" xfId="0" applyFont="1" applyFill="1" applyBorder="1" applyAlignment="1">
      <alignment horizontal="center" vertical="center" textRotation="90"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4" fillId="0" borderId="0" xfId="0" applyFont="1" applyAlignment="1">
      <alignment horizontal="center" vertical="center"/>
    </xf>
    <xf numFmtId="0" fontId="27" fillId="3" borderId="32" xfId="0" applyFont="1" applyFill="1" applyBorder="1" applyAlignment="1">
      <alignment horizontal="center" vertical="center"/>
    </xf>
    <xf numFmtId="0" fontId="26" fillId="3" borderId="28" xfId="0" applyFont="1" applyFill="1" applyBorder="1" applyAlignment="1">
      <alignment horizontal="center" vertical="center"/>
    </xf>
    <xf numFmtId="0" fontId="26" fillId="2" borderId="28" xfId="0" applyFont="1" applyFill="1" applyBorder="1" applyAlignment="1">
      <alignment horizontal="center" vertical="center"/>
    </xf>
    <xf numFmtId="0" fontId="26" fillId="3" borderId="30" xfId="0" applyFont="1" applyFill="1" applyBorder="1" applyAlignment="1">
      <alignment horizontal="center" vertical="center"/>
    </xf>
    <xf numFmtId="0" fontId="26" fillId="2" borderId="0" xfId="0" applyFont="1" applyFill="1" applyAlignment="1">
      <alignment horizontal="center" vertical="center"/>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8" fillId="3" borderId="32" xfId="0" applyFont="1" applyFill="1" applyBorder="1" applyAlignment="1">
      <alignment horizontal="center" vertical="center"/>
    </xf>
    <xf numFmtId="0" fontId="1" fillId="3" borderId="0" xfId="0" applyFont="1" applyFill="1" applyAlignment="1">
      <alignment horizontal="center" vertical="center"/>
    </xf>
    <xf numFmtId="0" fontId="62" fillId="3" borderId="32" xfId="0" applyFont="1" applyFill="1" applyBorder="1" applyAlignment="1">
      <alignment horizontal="center" vertical="center"/>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protection locked="0"/>
    </xf>
    <xf numFmtId="164" fontId="1" fillId="9" borderId="2" xfId="1" applyNumberFormat="1" applyFont="1" applyFill="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protection hidden="1"/>
    </xf>
    <xf numFmtId="0" fontId="1" fillId="0" borderId="5"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7" fillId="2" borderId="4" xfId="0" applyFont="1" applyFill="1" applyBorder="1" applyAlignment="1">
      <alignment horizontal="center" vertical="center" textRotation="90"/>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textRotation="90" wrapText="1"/>
    </xf>
    <xf numFmtId="0" fontId="68" fillId="0" borderId="2" xfId="0" applyFont="1" applyBorder="1" applyAlignment="1" applyProtection="1">
      <alignment horizontal="center" vertical="center" wrapText="1"/>
      <protection locked="0"/>
    </xf>
    <xf numFmtId="0" fontId="69" fillId="0" borderId="2" xfId="0" applyFont="1" applyBorder="1" applyAlignment="1" applyProtection="1">
      <alignment horizontal="center" vertical="center" wrapText="1"/>
      <protection locked="0"/>
    </xf>
    <xf numFmtId="14" fontId="1" fillId="3" borderId="0" xfId="0" applyNumberFormat="1" applyFont="1" applyFill="1"/>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justify" vertical="center" wrapText="1"/>
      <protection locked="0"/>
    </xf>
    <xf numFmtId="14" fontId="1" fillId="0" borderId="4" xfId="0" applyNumberFormat="1"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0" fontId="4" fillId="5" borderId="4" xfId="0" applyFont="1" applyFill="1" applyBorder="1" applyAlignment="1" applyProtection="1">
      <alignment horizontal="center" vertical="center" textRotation="90"/>
      <protection hidden="1"/>
    </xf>
    <xf numFmtId="0" fontId="26" fillId="3" borderId="32" xfId="0" applyFont="1" applyFill="1" applyBorder="1" applyAlignment="1">
      <alignment horizontal="center" vertical="center"/>
    </xf>
    <xf numFmtId="0" fontId="59" fillId="0" borderId="32" xfId="0" applyFont="1" applyBorder="1" applyAlignment="1">
      <alignment horizontal="center" vertical="center" wrapText="1"/>
    </xf>
    <xf numFmtId="0" fontId="25" fillId="2" borderId="3" xfId="0" applyFont="1" applyFill="1" applyBorder="1" applyAlignment="1">
      <alignment horizontal="left" vertical="center"/>
    </xf>
    <xf numFmtId="0" fontId="25" fillId="2" borderId="30" xfId="0" applyFont="1" applyFill="1" applyBorder="1" applyAlignment="1">
      <alignment horizontal="left" vertical="center"/>
    </xf>
    <xf numFmtId="0" fontId="25" fillId="2" borderId="31" xfId="0" applyFont="1" applyFill="1" applyBorder="1" applyAlignment="1">
      <alignment horizontal="left" vertical="center"/>
    </xf>
    <xf numFmtId="0" fontId="8" fillId="3" borderId="3" xfId="0" applyFont="1" applyFill="1" applyBorder="1" applyAlignment="1" applyProtection="1">
      <alignment horizontal="left" vertical="center"/>
      <protection locked="0"/>
    </xf>
    <xf numFmtId="0" fontId="8" fillId="3" borderId="30" xfId="0" applyFont="1" applyFill="1" applyBorder="1" applyAlignment="1" applyProtection="1">
      <alignment horizontal="left" vertical="center"/>
      <protection locked="0"/>
    </xf>
    <xf numFmtId="0" fontId="8" fillId="3" borderId="10" xfId="0" applyFont="1" applyFill="1" applyBorder="1" applyAlignment="1" applyProtection="1">
      <alignment horizontal="left" vertical="center"/>
      <protection locked="0"/>
    </xf>
    <xf numFmtId="0" fontId="8" fillId="3" borderId="7" xfId="0" applyFont="1" applyFill="1" applyBorder="1" applyAlignment="1" applyProtection="1">
      <alignment horizontal="left" vertical="center"/>
      <protection locked="0"/>
    </xf>
    <xf numFmtId="0" fontId="1" fillId="3" borderId="0" xfId="0" applyFont="1" applyFill="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8" fillId="3" borderId="6"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76" xfId="0" applyFont="1" applyFill="1" applyBorder="1" applyAlignment="1">
      <alignment horizontal="center" vertical="center"/>
    </xf>
    <xf numFmtId="0" fontId="4" fillId="2" borderId="28" xfId="0" applyFont="1" applyFill="1" applyBorder="1" applyAlignment="1">
      <alignment horizontal="center" vertical="center"/>
    </xf>
    <xf numFmtId="0" fontId="27" fillId="2" borderId="4"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78"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81" xfId="0" applyFont="1" applyFill="1" applyBorder="1" applyAlignment="1">
      <alignment horizontal="center" vertical="center" textRotation="90" wrapText="1"/>
    </xf>
    <xf numFmtId="0" fontId="4" fillId="2" borderId="82"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4" fillId="2" borderId="77"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77" xfId="0" applyFont="1" applyFill="1" applyBorder="1" applyAlignment="1">
      <alignment horizontal="center" vertical="center"/>
    </xf>
    <xf numFmtId="0" fontId="4" fillId="2" borderId="80"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top"/>
    </xf>
    <xf numFmtId="0" fontId="2" fillId="0" borderId="5"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locked="0"/>
    </xf>
    <xf numFmtId="9" fontId="1" fillId="0" borderId="5"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51" fillId="14" borderId="47" xfId="2" applyFont="1" applyFill="1" applyBorder="1" applyAlignment="1">
      <alignment horizontal="center"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7"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2" fillId="3" borderId="50" xfId="2" quotePrefix="1" applyFont="1" applyFill="1" applyBorder="1" applyAlignment="1">
      <alignment horizontal="left" vertical="top" wrapText="1"/>
    </xf>
    <xf numFmtId="0" fontId="53"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3" xfId="3" applyFont="1" applyFill="1" applyBorder="1" applyAlignment="1">
      <alignment horizontal="center" vertical="center" wrapText="1"/>
    </xf>
    <xf numFmtId="0" fontId="55" fillId="14" borderId="54" xfId="3" applyFont="1" applyFill="1" applyBorder="1" applyAlignment="1">
      <alignment horizontal="center" vertical="center" wrapText="1"/>
    </xf>
    <xf numFmtId="0" fontId="55" fillId="14" borderId="55" xfId="2" applyFont="1" applyFill="1" applyBorder="1" applyAlignment="1">
      <alignment horizontal="center" vertical="center"/>
    </xf>
    <xf numFmtId="0" fontId="55" fillId="14" borderId="56" xfId="2" applyFont="1" applyFill="1" applyBorder="1" applyAlignment="1">
      <alignment horizontal="center" vertical="center"/>
    </xf>
    <xf numFmtId="0" fontId="2" fillId="3" borderId="67" xfId="2" quotePrefix="1" applyFont="1" applyFill="1" applyBorder="1" applyAlignment="1">
      <alignment horizontal="justify" vertical="center" wrapText="1"/>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55" fillId="3" borderId="57" xfId="3" applyFont="1" applyFill="1" applyBorder="1" applyAlignment="1">
      <alignment horizontal="left" vertical="top" wrapText="1" readingOrder="1"/>
    </xf>
    <xf numFmtId="0" fontId="55" fillId="3" borderId="58" xfId="3" applyFont="1" applyFill="1" applyBorder="1" applyAlignment="1">
      <alignment horizontal="left" vertical="top" wrapText="1" readingOrder="1"/>
    </xf>
    <xf numFmtId="0" fontId="56" fillId="3" borderId="59" xfId="2" applyFont="1" applyFill="1" applyBorder="1" applyAlignment="1">
      <alignment horizontal="justify" vertical="center" wrapText="1"/>
    </xf>
    <xf numFmtId="0" fontId="56" fillId="3" borderId="60" xfId="2" applyFont="1" applyFill="1" applyBorder="1" applyAlignment="1">
      <alignment horizontal="justify" vertical="center" wrapText="1"/>
    </xf>
    <xf numFmtId="0" fontId="55" fillId="3" borderId="61" xfId="0" applyFont="1" applyFill="1" applyBorder="1" applyAlignment="1">
      <alignment horizontal="left" vertical="center" wrapText="1"/>
    </xf>
    <xf numFmtId="0" fontId="55" fillId="3" borderId="62" xfId="0" applyFont="1" applyFill="1" applyBorder="1" applyAlignment="1">
      <alignment horizontal="left" vertical="center" wrapText="1"/>
    </xf>
    <xf numFmtId="0" fontId="56" fillId="3" borderId="63" xfId="2" applyFont="1" applyFill="1" applyBorder="1" applyAlignment="1">
      <alignment horizontal="justify" vertical="center" wrapText="1"/>
    </xf>
    <xf numFmtId="0" fontId="56" fillId="3" borderId="64"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0" xfId="0" applyFont="1" applyFill="1" applyBorder="1" applyAlignment="1">
      <alignment horizontal="left"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6" fillId="3" borderId="65" xfId="0" applyFont="1" applyFill="1" applyBorder="1" applyAlignment="1">
      <alignment horizontal="justify" vertical="center" wrapText="1"/>
    </xf>
    <xf numFmtId="0" fontId="56" fillId="3" borderId="66"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4" xfId="0" applyFont="1" applyFill="1" applyBorder="1" applyAlignment="1">
      <alignment horizontal="center" vertical="center" wrapText="1" readingOrder="1"/>
    </xf>
    <xf numFmtId="0" fontId="41" fillId="15" borderId="35" xfId="0" applyFont="1" applyFill="1" applyBorder="1" applyAlignment="1">
      <alignment horizontal="center" vertical="center" wrapText="1" readingOrder="1"/>
    </xf>
    <xf numFmtId="0" fontId="41" fillId="15" borderId="46"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3" xfId="0" applyFont="1" applyFill="1" applyBorder="1" applyAlignment="1">
      <alignment horizontal="center" vertical="center" wrapText="1" readingOrder="1"/>
    </xf>
    <xf numFmtId="0" fontId="38" fillId="15" borderId="44" xfId="0" applyFont="1" applyFill="1" applyBorder="1" applyAlignment="1">
      <alignment horizontal="center" vertical="center" wrapText="1" readingOrder="1"/>
    </xf>
    <xf numFmtId="0" fontId="38" fillId="3" borderId="41" xfId="0" applyFont="1" applyFill="1" applyBorder="1" applyAlignment="1">
      <alignment horizontal="center" vertical="center" wrapText="1" readingOrder="1"/>
    </xf>
    <xf numFmtId="0" fontId="38" fillId="3" borderId="36"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8" fillId="3" borderId="38"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62" fillId="14" borderId="34" xfId="5" applyFont="1" applyFill="1" applyBorder="1" applyAlignment="1">
      <alignment horizontal="center" vertical="center"/>
    </xf>
    <xf numFmtId="0" fontId="62" fillId="14" borderId="35" xfId="5" applyFont="1" applyFill="1" applyBorder="1" applyAlignment="1">
      <alignment horizontal="center" vertical="center"/>
    </xf>
    <xf numFmtId="0" fontId="62" fillId="14" borderId="46" xfId="5" applyFont="1" applyFill="1" applyBorder="1" applyAlignment="1">
      <alignment horizontal="center" vertical="center"/>
    </xf>
    <xf numFmtId="0" fontId="36" fillId="3" borderId="74" xfId="5" applyFont="1" applyFill="1" applyBorder="1" applyAlignment="1">
      <alignment horizontal="center" vertical="center" wrapText="1"/>
    </xf>
    <xf numFmtId="0" fontId="36" fillId="3" borderId="68" xfId="5" applyFont="1" applyFill="1" applyBorder="1" applyAlignment="1">
      <alignment horizontal="center" vertical="center" wrapText="1"/>
    </xf>
    <xf numFmtId="0" fontId="36" fillId="3" borderId="75" xfId="5" applyFont="1" applyFill="1" applyBorder="1" applyAlignment="1">
      <alignment horizontal="center" vertical="center" wrapText="1"/>
    </xf>
    <xf numFmtId="0" fontId="61" fillId="16" borderId="34" xfId="5" applyFont="1" applyFill="1" applyBorder="1" applyAlignment="1">
      <alignment horizontal="center" vertical="center"/>
    </xf>
    <xf numFmtId="0" fontId="61" fillId="16" borderId="35" xfId="5" applyFont="1" applyFill="1" applyBorder="1" applyAlignment="1">
      <alignment horizontal="center" vertical="center"/>
    </xf>
    <xf numFmtId="0" fontId="61" fillId="16" borderId="46" xfId="5" applyFont="1" applyFill="1" applyBorder="1" applyAlignment="1">
      <alignment horizontal="center" vertical="center"/>
    </xf>
    <xf numFmtId="0" fontId="36" fillId="3" borderId="35" xfId="5" applyFont="1" applyFill="1" applyBorder="1" applyAlignment="1">
      <alignment horizontal="center" vertical="center" wrapText="1"/>
    </xf>
    <xf numFmtId="0" fontId="62" fillId="8" borderId="43" xfId="5" applyFont="1" applyFill="1" applyBorder="1" applyAlignment="1">
      <alignment horizontal="center" vertical="center" wrapText="1"/>
    </xf>
    <xf numFmtId="0" fontId="62" fillId="8" borderId="44" xfId="5" applyFont="1" applyFill="1" applyBorder="1" applyAlignment="1">
      <alignment horizontal="center" vertical="center" wrapText="1"/>
    </xf>
    <xf numFmtId="0" fontId="62" fillId="8" borderId="45" xfId="5" applyFont="1" applyFill="1" applyBorder="1" applyAlignment="1">
      <alignment horizontal="center" vertical="center" wrapText="1"/>
    </xf>
    <xf numFmtId="0" fontId="36" fillId="3" borderId="33" xfId="5" applyFont="1" applyFill="1" applyBorder="1" applyAlignment="1">
      <alignment horizontal="center" vertical="center" wrapText="1"/>
    </xf>
    <xf numFmtId="0" fontId="64" fillId="8" borderId="32" xfId="6" applyFont="1" applyFill="1" applyBorder="1" applyAlignment="1">
      <alignment horizontal="center" vertical="center"/>
    </xf>
    <xf numFmtId="0" fontId="38" fillId="19" borderId="32" xfId="0" applyFont="1" applyFill="1" applyBorder="1" applyAlignment="1">
      <alignment horizontal="center" vertical="center" wrapText="1"/>
    </xf>
    <xf numFmtId="0" fontId="38" fillId="19" borderId="32" xfId="0" applyFont="1" applyFill="1" applyBorder="1" applyAlignment="1">
      <alignment horizontal="center" vertical="center"/>
    </xf>
    <xf numFmtId="0" fontId="70" fillId="0" borderId="2" xfId="0" applyFont="1" applyBorder="1" applyAlignment="1" applyProtection="1">
      <alignment horizontal="center" vertical="center" wrapText="1"/>
      <protection locked="0"/>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17">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348343</xdr:colOff>
      <xdr:row>0</xdr:row>
      <xdr:rowOff>87086</xdr:rowOff>
    </xdr:from>
    <xdr:ext cx="2206575" cy="1059543"/>
    <xdr:pic>
      <xdr:nvPicPr>
        <xdr:cNvPr id="2" name="Imagen 1">
          <a:extLst>
            <a:ext uri="{FF2B5EF4-FFF2-40B4-BE49-F238E27FC236}">
              <a16:creationId xmlns:a16="http://schemas.microsoft.com/office/drawing/2014/main" id="{E08E9FDC-8FBE-4DC1-860E-8B369DCE1BF3}"/>
            </a:ext>
          </a:extLst>
        </xdr:cNvPr>
        <xdr:cNvPicPr>
          <a:picLocks noChangeAspect="1"/>
        </xdr:cNvPicPr>
      </xdr:nvPicPr>
      <xdr:blipFill>
        <a:blip xmlns:r="http://schemas.openxmlformats.org/officeDocument/2006/relationships" r:embed="rId1"/>
        <a:stretch>
          <a:fillRect/>
        </a:stretch>
      </xdr:blipFill>
      <xdr:spPr>
        <a:xfrm>
          <a:off x="1110343" y="87086"/>
          <a:ext cx="2206575" cy="105954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25_%20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6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16" dataDxfId="115">
  <autoFilter ref="B209:C219" xr:uid="{00000000-0009-0000-0100-000001000000}"/>
  <tableColumns count="2">
    <tableColumn id="1" xr3:uid="{00000000-0010-0000-0000-000001000000}" name="Criterios" dataDxfId="114"/>
    <tableColumn id="2" xr3:uid="{00000000-0010-0000-0000-000002000000}" name="Subcriterios" dataDxfId="1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H11" sqref="H11"/>
    </sheetView>
  </sheetViews>
  <sheetFormatPr baseColWidth="10" defaultColWidth="11.42578125" defaultRowHeight="15" x14ac:dyDescent="0.25"/>
  <cols>
    <col min="1" max="1" width="2.85546875" style="78" customWidth="1"/>
    <col min="2" max="3" width="24.7109375" style="78" customWidth="1"/>
    <col min="4" max="4" width="16" style="78" customWidth="1"/>
    <col min="5" max="5" width="24.7109375" style="78" customWidth="1"/>
    <col min="6" max="6" width="27.7109375" style="78" customWidth="1"/>
    <col min="7" max="8" width="24.7109375" style="78" customWidth="1"/>
    <col min="9" max="16384" width="11.42578125" style="78"/>
  </cols>
  <sheetData>
    <row r="1" spans="2:8" ht="15.75" thickBot="1" x14ac:dyDescent="0.3"/>
    <row r="2" spans="2:8" ht="18" x14ac:dyDescent="0.25">
      <c r="B2" s="286" t="s">
        <v>0</v>
      </c>
      <c r="C2" s="287"/>
      <c r="D2" s="287"/>
      <c r="E2" s="287"/>
      <c r="F2" s="287"/>
      <c r="G2" s="287"/>
      <c r="H2" s="288"/>
    </row>
    <row r="3" spans="2:8" x14ac:dyDescent="0.25">
      <c r="B3" s="79"/>
      <c r="C3" s="80"/>
      <c r="D3" s="80"/>
      <c r="E3" s="80"/>
      <c r="F3" s="80"/>
      <c r="G3" s="80"/>
      <c r="H3" s="81"/>
    </row>
    <row r="4" spans="2:8" ht="63" customHeight="1" x14ac:dyDescent="0.25">
      <c r="B4" s="289" t="s">
        <v>1</v>
      </c>
      <c r="C4" s="290"/>
      <c r="D4" s="290"/>
      <c r="E4" s="290"/>
      <c r="F4" s="290"/>
      <c r="G4" s="290"/>
      <c r="H4" s="291"/>
    </row>
    <row r="5" spans="2:8" ht="63" customHeight="1" x14ac:dyDescent="0.25">
      <c r="B5" s="292"/>
      <c r="C5" s="293"/>
      <c r="D5" s="293"/>
      <c r="E5" s="293"/>
      <c r="F5" s="293"/>
      <c r="G5" s="293"/>
      <c r="H5" s="294"/>
    </row>
    <row r="6" spans="2:8" ht="16.5" x14ac:dyDescent="0.25">
      <c r="B6" s="295" t="s">
        <v>2</v>
      </c>
      <c r="C6" s="296"/>
      <c r="D6" s="296"/>
      <c r="E6" s="296"/>
      <c r="F6" s="296"/>
      <c r="G6" s="296"/>
      <c r="H6" s="297"/>
    </row>
    <row r="7" spans="2:8" ht="95.25" customHeight="1" x14ac:dyDescent="0.25">
      <c r="B7" s="305" t="s">
        <v>3</v>
      </c>
      <c r="C7" s="306"/>
      <c r="D7" s="306"/>
      <c r="E7" s="306"/>
      <c r="F7" s="306"/>
      <c r="G7" s="306"/>
      <c r="H7" s="307"/>
    </row>
    <row r="8" spans="2:8" ht="16.5" x14ac:dyDescent="0.25">
      <c r="B8" s="115"/>
      <c r="C8" s="116"/>
      <c r="D8" s="116"/>
      <c r="E8" s="116"/>
      <c r="F8" s="116"/>
      <c r="G8" s="116"/>
      <c r="H8" s="117"/>
    </row>
    <row r="9" spans="2:8" ht="16.5" customHeight="1" x14ac:dyDescent="0.25">
      <c r="B9" s="298" t="s">
        <v>4</v>
      </c>
      <c r="C9" s="299"/>
      <c r="D9" s="299"/>
      <c r="E9" s="299"/>
      <c r="F9" s="299"/>
      <c r="G9" s="299"/>
      <c r="H9" s="300"/>
    </row>
    <row r="10" spans="2:8" ht="44.25" customHeight="1" x14ac:dyDescent="0.25">
      <c r="B10" s="298"/>
      <c r="C10" s="299"/>
      <c r="D10" s="299"/>
      <c r="E10" s="299"/>
      <c r="F10" s="299"/>
      <c r="G10" s="299"/>
      <c r="H10" s="300"/>
    </row>
    <row r="11" spans="2:8" ht="15.75" thickBot="1" x14ac:dyDescent="0.3">
      <c r="B11" s="104"/>
      <c r="C11" s="107"/>
      <c r="D11" s="112"/>
      <c r="E11" s="113"/>
      <c r="F11" s="113"/>
      <c r="G11" s="114"/>
      <c r="H11" s="108"/>
    </row>
    <row r="12" spans="2:8" ht="15.75" thickTop="1" x14ac:dyDescent="0.25">
      <c r="B12" s="104"/>
      <c r="C12" s="301" t="s">
        <v>5</v>
      </c>
      <c r="D12" s="302"/>
      <c r="E12" s="303" t="s">
        <v>6</v>
      </c>
      <c r="F12" s="304"/>
      <c r="G12" s="107"/>
      <c r="H12" s="108"/>
    </row>
    <row r="13" spans="2:8" ht="35.25" customHeight="1" x14ac:dyDescent="0.25">
      <c r="B13" s="104"/>
      <c r="C13" s="308" t="s">
        <v>7</v>
      </c>
      <c r="D13" s="309"/>
      <c r="E13" s="310" t="s">
        <v>8</v>
      </c>
      <c r="F13" s="311"/>
      <c r="G13" s="107"/>
      <c r="H13" s="108"/>
    </row>
    <row r="14" spans="2:8" ht="17.25" customHeight="1" x14ac:dyDescent="0.25">
      <c r="B14" s="104"/>
      <c r="C14" s="308" t="s">
        <v>9</v>
      </c>
      <c r="D14" s="309"/>
      <c r="E14" s="310" t="s">
        <v>10</v>
      </c>
      <c r="F14" s="311"/>
      <c r="G14" s="107"/>
      <c r="H14" s="108"/>
    </row>
    <row r="15" spans="2:8" ht="19.5" customHeight="1" x14ac:dyDescent="0.25">
      <c r="B15" s="104"/>
      <c r="C15" s="308" t="s">
        <v>11</v>
      </c>
      <c r="D15" s="309"/>
      <c r="E15" s="310" t="s">
        <v>12</v>
      </c>
      <c r="F15" s="311"/>
      <c r="G15" s="107"/>
      <c r="H15" s="108"/>
    </row>
    <row r="16" spans="2:8" ht="69.75" customHeight="1" x14ac:dyDescent="0.25">
      <c r="B16" s="104"/>
      <c r="C16" s="308" t="s">
        <v>13</v>
      </c>
      <c r="D16" s="309"/>
      <c r="E16" s="310" t="s">
        <v>14</v>
      </c>
      <c r="F16" s="311"/>
      <c r="G16" s="107"/>
      <c r="H16" s="108"/>
    </row>
    <row r="17" spans="2:8" ht="34.5" customHeight="1" x14ac:dyDescent="0.25">
      <c r="B17" s="104"/>
      <c r="C17" s="312" t="s">
        <v>15</v>
      </c>
      <c r="D17" s="313"/>
      <c r="E17" s="314" t="s">
        <v>16</v>
      </c>
      <c r="F17" s="315"/>
      <c r="G17" s="107"/>
      <c r="H17" s="108"/>
    </row>
    <row r="18" spans="2:8" ht="27.75" customHeight="1" x14ac:dyDescent="0.25">
      <c r="B18" s="104"/>
      <c r="C18" s="312" t="s">
        <v>17</v>
      </c>
      <c r="D18" s="313"/>
      <c r="E18" s="314" t="s">
        <v>18</v>
      </c>
      <c r="F18" s="315"/>
      <c r="G18" s="107"/>
      <c r="H18" s="108"/>
    </row>
    <row r="19" spans="2:8" ht="28.5" customHeight="1" x14ac:dyDescent="0.25">
      <c r="B19" s="104"/>
      <c r="C19" s="312" t="s">
        <v>19</v>
      </c>
      <c r="D19" s="313"/>
      <c r="E19" s="314" t="s">
        <v>20</v>
      </c>
      <c r="F19" s="315"/>
      <c r="G19" s="107"/>
      <c r="H19" s="108"/>
    </row>
    <row r="20" spans="2:8" ht="72.75" customHeight="1" x14ac:dyDescent="0.25">
      <c r="B20" s="104"/>
      <c r="C20" s="312" t="s">
        <v>21</v>
      </c>
      <c r="D20" s="313"/>
      <c r="E20" s="314" t="s">
        <v>22</v>
      </c>
      <c r="F20" s="315"/>
      <c r="G20" s="107"/>
      <c r="H20" s="108"/>
    </row>
    <row r="21" spans="2:8" ht="64.5" customHeight="1" x14ac:dyDescent="0.25">
      <c r="B21" s="104"/>
      <c r="C21" s="312" t="s">
        <v>23</v>
      </c>
      <c r="D21" s="313"/>
      <c r="E21" s="314" t="s">
        <v>24</v>
      </c>
      <c r="F21" s="315"/>
      <c r="G21" s="107"/>
      <c r="H21" s="108"/>
    </row>
    <row r="22" spans="2:8" ht="71.25" customHeight="1" x14ac:dyDescent="0.25">
      <c r="B22" s="104"/>
      <c r="C22" s="312" t="s">
        <v>25</v>
      </c>
      <c r="D22" s="313"/>
      <c r="E22" s="314" t="s">
        <v>26</v>
      </c>
      <c r="F22" s="315"/>
      <c r="G22" s="107"/>
      <c r="H22" s="108"/>
    </row>
    <row r="23" spans="2:8" ht="55.5" customHeight="1" x14ac:dyDescent="0.25">
      <c r="B23" s="104"/>
      <c r="C23" s="319" t="s">
        <v>27</v>
      </c>
      <c r="D23" s="320"/>
      <c r="E23" s="314" t="s">
        <v>28</v>
      </c>
      <c r="F23" s="315"/>
      <c r="G23" s="107"/>
      <c r="H23" s="108"/>
    </row>
    <row r="24" spans="2:8" ht="42" customHeight="1" x14ac:dyDescent="0.25">
      <c r="B24" s="104"/>
      <c r="C24" s="319" t="s">
        <v>29</v>
      </c>
      <c r="D24" s="320"/>
      <c r="E24" s="314" t="s">
        <v>30</v>
      </c>
      <c r="F24" s="315"/>
      <c r="G24" s="107"/>
      <c r="H24" s="108"/>
    </row>
    <row r="25" spans="2:8" ht="59.25" customHeight="1" x14ac:dyDescent="0.25">
      <c r="B25" s="104"/>
      <c r="C25" s="319" t="s">
        <v>31</v>
      </c>
      <c r="D25" s="320"/>
      <c r="E25" s="314" t="s">
        <v>32</v>
      </c>
      <c r="F25" s="315"/>
      <c r="G25" s="107"/>
      <c r="H25" s="108"/>
    </row>
    <row r="26" spans="2:8" ht="23.25" customHeight="1" x14ac:dyDescent="0.25">
      <c r="B26" s="104"/>
      <c r="C26" s="319" t="s">
        <v>33</v>
      </c>
      <c r="D26" s="320"/>
      <c r="E26" s="314" t="s">
        <v>34</v>
      </c>
      <c r="F26" s="315"/>
      <c r="G26" s="107"/>
      <c r="H26" s="108"/>
    </row>
    <row r="27" spans="2:8" ht="30.75" customHeight="1" x14ac:dyDescent="0.25">
      <c r="B27" s="104"/>
      <c r="C27" s="319" t="s">
        <v>35</v>
      </c>
      <c r="D27" s="320"/>
      <c r="E27" s="314" t="s">
        <v>36</v>
      </c>
      <c r="F27" s="315"/>
      <c r="G27" s="107"/>
      <c r="H27" s="108"/>
    </row>
    <row r="28" spans="2:8" ht="35.25" customHeight="1" x14ac:dyDescent="0.25">
      <c r="B28" s="104"/>
      <c r="C28" s="319" t="s">
        <v>37</v>
      </c>
      <c r="D28" s="320"/>
      <c r="E28" s="314" t="s">
        <v>38</v>
      </c>
      <c r="F28" s="315"/>
      <c r="G28" s="107"/>
      <c r="H28" s="108"/>
    </row>
    <row r="29" spans="2:8" ht="33" customHeight="1" x14ac:dyDescent="0.25">
      <c r="B29" s="104"/>
      <c r="C29" s="319" t="s">
        <v>37</v>
      </c>
      <c r="D29" s="320"/>
      <c r="E29" s="314" t="s">
        <v>38</v>
      </c>
      <c r="F29" s="315"/>
      <c r="G29" s="107"/>
      <c r="H29" s="108"/>
    </row>
    <row r="30" spans="2:8" ht="30" customHeight="1" x14ac:dyDescent="0.25">
      <c r="B30" s="104"/>
      <c r="C30" s="319" t="s">
        <v>39</v>
      </c>
      <c r="D30" s="320"/>
      <c r="E30" s="314" t="s">
        <v>40</v>
      </c>
      <c r="F30" s="315"/>
      <c r="G30" s="107"/>
      <c r="H30" s="108"/>
    </row>
    <row r="31" spans="2:8" ht="35.25" customHeight="1" x14ac:dyDescent="0.25">
      <c r="B31" s="104"/>
      <c r="C31" s="319" t="s">
        <v>41</v>
      </c>
      <c r="D31" s="320"/>
      <c r="E31" s="314" t="s">
        <v>42</v>
      </c>
      <c r="F31" s="315"/>
      <c r="G31" s="107"/>
      <c r="H31" s="108"/>
    </row>
    <row r="32" spans="2:8" ht="31.5" customHeight="1" x14ac:dyDescent="0.25">
      <c r="B32" s="104"/>
      <c r="C32" s="319" t="s">
        <v>43</v>
      </c>
      <c r="D32" s="320"/>
      <c r="E32" s="314" t="s">
        <v>44</v>
      </c>
      <c r="F32" s="315"/>
      <c r="G32" s="107"/>
      <c r="H32" s="108"/>
    </row>
    <row r="33" spans="2:8" ht="35.25" customHeight="1" x14ac:dyDescent="0.25">
      <c r="B33" s="104"/>
      <c r="C33" s="319" t="s">
        <v>45</v>
      </c>
      <c r="D33" s="320"/>
      <c r="E33" s="314" t="s">
        <v>46</v>
      </c>
      <c r="F33" s="315"/>
      <c r="G33" s="107"/>
      <c r="H33" s="108"/>
    </row>
    <row r="34" spans="2:8" ht="59.25" customHeight="1" x14ac:dyDescent="0.25">
      <c r="B34" s="104"/>
      <c r="C34" s="319" t="s">
        <v>47</v>
      </c>
      <c r="D34" s="320"/>
      <c r="E34" s="314" t="s">
        <v>48</v>
      </c>
      <c r="F34" s="315"/>
      <c r="G34" s="107"/>
      <c r="H34" s="108"/>
    </row>
    <row r="35" spans="2:8" ht="29.25" customHeight="1" x14ac:dyDescent="0.25">
      <c r="B35" s="104"/>
      <c r="C35" s="319" t="s">
        <v>49</v>
      </c>
      <c r="D35" s="320"/>
      <c r="E35" s="314" t="s">
        <v>50</v>
      </c>
      <c r="F35" s="315"/>
      <c r="G35" s="107"/>
      <c r="H35" s="108"/>
    </row>
    <row r="36" spans="2:8" ht="82.5" customHeight="1" x14ac:dyDescent="0.25">
      <c r="B36" s="104"/>
      <c r="C36" s="319" t="s">
        <v>51</v>
      </c>
      <c r="D36" s="320"/>
      <c r="E36" s="314" t="s">
        <v>52</v>
      </c>
      <c r="F36" s="315"/>
      <c r="G36" s="107"/>
      <c r="H36" s="108"/>
    </row>
    <row r="37" spans="2:8" ht="46.5" customHeight="1" x14ac:dyDescent="0.25">
      <c r="B37" s="104"/>
      <c r="C37" s="319" t="s">
        <v>53</v>
      </c>
      <c r="D37" s="320"/>
      <c r="E37" s="314" t="s">
        <v>54</v>
      </c>
      <c r="F37" s="315"/>
      <c r="G37" s="107"/>
      <c r="H37" s="108"/>
    </row>
    <row r="38" spans="2:8" ht="6.75" customHeight="1" thickBot="1" x14ac:dyDescent="0.3">
      <c r="B38" s="104"/>
      <c r="C38" s="321"/>
      <c r="D38" s="322"/>
      <c r="E38" s="323"/>
      <c r="F38" s="324"/>
      <c r="G38" s="107"/>
      <c r="H38" s="108"/>
    </row>
    <row r="39" spans="2:8" ht="15.75" thickTop="1" x14ac:dyDescent="0.25">
      <c r="B39" s="104"/>
      <c r="C39" s="105"/>
      <c r="D39" s="105"/>
      <c r="E39" s="106"/>
      <c r="F39" s="106"/>
      <c r="G39" s="107"/>
      <c r="H39" s="108"/>
    </row>
    <row r="40" spans="2:8" ht="21" customHeight="1" x14ac:dyDescent="0.25">
      <c r="B40" s="316" t="s">
        <v>55</v>
      </c>
      <c r="C40" s="317"/>
      <c r="D40" s="317"/>
      <c r="E40" s="317"/>
      <c r="F40" s="317"/>
      <c r="G40" s="317"/>
      <c r="H40" s="318"/>
    </row>
    <row r="41" spans="2:8" ht="20.25" customHeight="1" x14ac:dyDescent="0.25">
      <c r="B41" s="316" t="s">
        <v>56</v>
      </c>
      <c r="C41" s="317"/>
      <c r="D41" s="317"/>
      <c r="E41" s="317"/>
      <c r="F41" s="317"/>
      <c r="G41" s="317"/>
      <c r="H41" s="318"/>
    </row>
    <row r="42" spans="2:8" ht="20.25" customHeight="1" x14ac:dyDescent="0.25">
      <c r="B42" s="316" t="s">
        <v>57</v>
      </c>
      <c r="C42" s="317"/>
      <c r="D42" s="317"/>
      <c r="E42" s="317"/>
      <c r="F42" s="317"/>
      <c r="G42" s="317"/>
      <c r="H42" s="318"/>
    </row>
    <row r="43" spans="2:8" ht="20.25" customHeight="1" x14ac:dyDescent="0.25">
      <c r="B43" s="316" t="s">
        <v>58</v>
      </c>
      <c r="C43" s="317"/>
      <c r="D43" s="317"/>
      <c r="E43" s="317"/>
      <c r="F43" s="317"/>
      <c r="G43" s="317"/>
      <c r="H43" s="318"/>
    </row>
    <row r="44" spans="2:8" x14ac:dyDescent="0.25">
      <c r="B44" s="316" t="s">
        <v>59</v>
      </c>
      <c r="C44" s="317"/>
      <c r="D44" s="317"/>
      <c r="E44" s="317"/>
      <c r="F44" s="317"/>
      <c r="G44" s="317"/>
      <c r="H44" s="318"/>
    </row>
    <row r="45" spans="2:8" ht="15.75" thickBot="1" x14ac:dyDescent="0.3">
      <c r="B45" s="109"/>
      <c r="C45" s="110"/>
      <c r="D45" s="110"/>
      <c r="E45" s="110"/>
      <c r="F45" s="110"/>
      <c r="G45" s="110"/>
      <c r="H45" s="111"/>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72"/>
  <sheetViews>
    <sheetView tabSelected="1" topLeftCell="AR13" zoomScale="90" zoomScaleNormal="90" workbookViewId="0">
      <selection activeCell="AY16" sqref="AY16"/>
    </sheetView>
  </sheetViews>
  <sheetFormatPr baseColWidth="10" defaultColWidth="11.42578125" defaultRowHeight="16.5" x14ac:dyDescent="0.3"/>
  <cols>
    <col min="1" max="1" width="4" style="2" bestFit="1" customWidth="1"/>
    <col min="2" max="2" width="21.28515625" style="2" customWidth="1"/>
    <col min="3" max="3" width="14.140625" style="2" customWidth="1"/>
    <col min="4" max="4" width="13.85546875" style="2" customWidth="1"/>
    <col min="5" max="5" width="28.7109375" style="2" customWidth="1"/>
    <col min="6" max="6" width="19.28515625" style="2" customWidth="1"/>
    <col min="7" max="8" width="32.42578125" style="2" customWidth="1"/>
    <col min="9" max="9" width="19.85546875" style="2" customWidth="1"/>
    <col min="10" max="10" width="19" style="2" customWidth="1"/>
    <col min="11" max="11" width="17.85546875" style="2" customWidth="1"/>
    <col min="12" max="12" width="16.5703125" style="2" customWidth="1"/>
    <col min="13" max="13" width="6.28515625" style="2" bestFit="1" customWidth="1"/>
    <col min="14" max="14" width="27.28515625" style="2" bestFit="1" customWidth="1"/>
    <col min="15" max="15" width="12.140625" style="2" customWidth="1"/>
    <col min="16" max="16" width="17.5703125" style="2" customWidth="1"/>
    <col min="17" max="17" width="6.28515625" style="2" bestFit="1" customWidth="1"/>
    <col min="18" max="18" width="16" style="2" customWidth="1"/>
    <col min="19" max="19" width="7.28515625" style="2" customWidth="1"/>
    <col min="20" max="20" width="11.140625" style="2" customWidth="1"/>
    <col min="21" max="21" width="8.140625" style="2" customWidth="1"/>
    <col min="22" max="22" width="9.85546875" style="2" customWidth="1"/>
    <col min="23" max="23" width="12.7109375" style="2" customWidth="1"/>
    <col min="24" max="24" width="13.140625" style="2" customWidth="1"/>
    <col min="25" max="25" width="5.85546875" style="2" customWidth="1"/>
    <col min="26" max="26" width="31" style="2"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7.5703125" style="2" customWidth="1"/>
    <col min="34" max="34" width="6.57031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4" width="7.28515625" style="2" customWidth="1"/>
    <col min="45" max="45" width="5.7109375" style="2" customWidth="1"/>
    <col min="46" max="46" width="10" style="2" customWidth="1"/>
    <col min="47" max="47" width="41.5703125" style="1" customWidth="1"/>
    <col min="48" max="48" width="18.85546875" style="1" customWidth="1"/>
    <col min="49" max="49" width="16.85546875" style="1" customWidth="1"/>
    <col min="50" max="50" width="14.85546875" style="1" customWidth="1"/>
    <col min="51" max="51" width="111.140625" style="1" customWidth="1"/>
    <col min="52" max="52" width="14.7109375" style="1" customWidth="1"/>
    <col min="53" max="16384" width="11.42578125" style="1"/>
  </cols>
  <sheetData>
    <row r="1" spans="1:84" s="7" customFormat="1" ht="29.45" customHeight="1" x14ac:dyDescent="0.3">
      <c r="A1" s="211"/>
      <c r="B1" s="211"/>
      <c r="C1" s="211"/>
      <c r="D1" s="211"/>
      <c r="E1" s="211"/>
      <c r="F1" s="212" t="s">
        <v>276</v>
      </c>
      <c r="G1" s="212"/>
      <c r="H1" s="212"/>
      <c r="I1" s="212"/>
      <c r="J1" s="212"/>
      <c r="K1" s="212"/>
      <c r="L1" s="212"/>
      <c r="M1" s="212"/>
      <c r="N1" s="178" t="s">
        <v>60</v>
      </c>
      <c r="O1" s="179"/>
      <c r="P1" s="179"/>
      <c r="Q1" s="179"/>
      <c r="R1" s="179"/>
      <c r="S1" s="2"/>
      <c r="T1" s="2"/>
      <c r="U1" s="2"/>
      <c r="V1" s="2"/>
      <c r="W1" s="2"/>
      <c r="X1" s="2"/>
      <c r="Y1" s="179"/>
      <c r="Z1" s="179"/>
      <c r="AA1" s="179"/>
      <c r="AB1" s="179"/>
      <c r="AC1" s="179"/>
      <c r="AD1" s="179"/>
      <c r="AE1" s="179"/>
      <c r="AF1" s="179"/>
      <c r="AG1" s="179"/>
      <c r="AH1" s="179"/>
      <c r="AI1" s="179"/>
      <c r="AJ1" s="179"/>
      <c r="AK1" s="179"/>
      <c r="AL1" s="179"/>
      <c r="AM1" s="179"/>
      <c r="AN1" s="179"/>
      <c r="AO1" s="2"/>
      <c r="AP1" s="2"/>
      <c r="AQ1" s="2"/>
      <c r="AR1" s="2"/>
      <c r="AS1" s="2"/>
      <c r="AT1" s="2"/>
    </row>
    <row r="2" spans="1:84" s="7" customFormat="1" ht="27.6" customHeight="1" x14ac:dyDescent="0.3">
      <c r="A2" s="211"/>
      <c r="B2" s="211"/>
      <c r="C2" s="211"/>
      <c r="D2" s="211"/>
      <c r="E2" s="211"/>
      <c r="F2" s="212"/>
      <c r="G2" s="212"/>
      <c r="H2" s="212"/>
      <c r="I2" s="212"/>
      <c r="J2" s="212"/>
      <c r="K2" s="212"/>
      <c r="L2" s="212"/>
      <c r="M2" s="212"/>
      <c r="N2" s="171" t="s">
        <v>277</v>
      </c>
      <c r="O2" s="172"/>
      <c r="P2" s="172"/>
      <c r="Q2" s="172"/>
      <c r="R2" s="172"/>
      <c r="S2" s="173"/>
      <c r="T2" s="173"/>
      <c r="U2" s="173"/>
      <c r="V2" s="173"/>
      <c r="W2" s="173"/>
      <c r="X2" s="173"/>
      <c r="Y2" s="172"/>
      <c r="Z2" s="172"/>
      <c r="AA2" s="172"/>
      <c r="AB2" s="172"/>
      <c r="AC2" s="172"/>
      <c r="AD2" s="172"/>
      <c r="AE2" s="172"/>
      <c r="AF2" s="172"/>
      <c r="AG2" s="172"/>
      <c r="AH2" s="172"/>
      <c r="AI2" s="172"/>
      <c r="AJ2" s="172"/>
      <c r="AK2" s="172"/>
      <c r="AL2" s="172"/>
      <c r="AM2" s="172"/>
      <c r="AN2" s="172"/>
      <c r="AO2" s="173"/>
      <c r="AP2" s="173"/>
      <c r="AQ2" s="173"/>
      <c r="AR2" s="173"/>
      <c r="AS2" s="173"/>
      <c r="AT2" s="173"/>
      <c r="AU2" s="123"/>
      <c r="AV2" s="123"/>
      <c r="AW2" s="123"/>
      <c r="AX2" s="123"/>
      <c r="AY2" s="123"/>
      <c r="AZ2" s="124"/>
    </row>
    <row r="3" spans="1:84" s="7" customFormat="1" ht="24" customHeight="1" x14ac:dyDescent="0.3">
      <c r="A3" s="211"/>
      <c r="B3" s="211"/>
      <c r="C3" s="211"/>
      <c r="D3" s="211"/>
      <c r="E3" s="211"/>
      <c r="F3" s="212"/>
      <c r="G3" s="212"/>
      <c r="H3" s="212"/>
      <c r="I3" s="212"/>
      <c r="J3" s="212"/>
      <c r="K3" s="212"/>
      <c r="L3" s="212"/>
      <c r="M3" s="212"/>
      <c r="N3" s="171" t="s">
        <v>310</v>
      </c>
      <c r="O3" s="174"/>
      <c r="P3" s="174"/>
      <c r="Q3" s="174"/>
      <c r="R3" s="174"/>
      <c r="S3" s="175"/>
      <c r="T3" s="175"/>
      <c r="U3" s="175"/>
      <c r="V3" s="175"/>
      <c r="W3" s="175"/>
      <c r="X3" s="175"/>
      <c r="Y3" s="174"/>
      <c r="Z3" s="174"/>
      <c r="AA3" s="174"/>
      <c r="AB3" s="174"/>
      <c r="AC3" s="174"/>
      <c r="AD3" s="174"/>
      <c r="AE3" s="174"/>
      <c r="AF3" s="174"/>
      <c r="AG3" s="174"/>
      <c r="AH3" s="174"/>
      <c r="AI3" s="174"/>
      <c r="AJ3" s="174"/>
      <c r="AK3" s="174"/>
      <c r="AL3" s="174"/>
      <c r="AM3" s="174"/>
      <c r="AN3" s="174"/>
      <c r="AO3" s="175"/>
      <c r="AP3" s="175"/>
      <c r="AQ3" s="175"/>
      <c r="AR3" s="175"/>
      <c r="AS3" s="175"/>
      <c r="AT3" s="175"/>
      <c r="AU3" s="125"/>
      <c r="AV3" s="125"/>
      <c r="AW3" s="125"/>
      <c r="AX3" s="125"/>
      <c r="AY3" s="125"/>
      <c r="AZ3" s="126"/>
    </row>
    <row r="4" spans="1:84" s="7" customFormat="1" x14ac:dyDescent="0.3">
      <c r="A4" s="211"/>
      <c r="B4" s="211"/>
      <c r="C4" s="211"/>
      <c r="D4" s="211"/>
      <c r="E4" s="211"/>
      <c r="F4" s="212"/>
      <c r="G4" s="212"/>
      <c r="H4" s="212"/>
      <c r="I4" s="212"/>
      <c r="J4" s="212"/>
      <c r="K4" s="212"/>
      <c r="L4" s="212"/>
      <c r="M4" s="212"/>
      <c r="N4" s="180" t="s">
        <v>309</v>
      </c>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row>
    <row r="5" spans="1:84" ht="26.25" customHeight="1" x14ac:dyDescent="0.3">
      <c r="A5" s="213" t="s">
        <v>61</v>
      </c>
      <c r="B5" s="214"/>
      <c r="C5" s="215"/>
      <c r="D5" s="216" t="s">
        <v>62</v>
      </c>
      <c r="E5" s="217"/>
      <c r="F5" s="217"/>
      <c r="G5" s="217"/>
      <c r="H5" s="217"/>
      <c r="I5" s="217"/>
      <c r="J5" s="217"/>
      <c r="K5" s="217"/>
      <c r="L5" s="217"/>
      <c r="M5" s="217"/>
      <c r="N5" s="217"/>
      <c r="O5" s="218"/>
      <c r="P5" s="218"/>
      <c r="Q5" s="218"/>
      <c r="R5" s="219"/>
      <c r="S5" s="176"/>
      <c r="T5" s="176"/>
      <c r="U5" s="176"/>
      <c r="V5" s="176"/>
      <c r="W5" s="176"/>
      <c r="X5" s="176"/>
      <c r="Y5" s="220"/>
      <c r="Z5" s="220"/>
      <c r="AA5" s="220"/>
      <c r="AB5" s="179"/>
      <c r="AC5" s="179"/>
      <c r="AD5" s="179"/>
      <c r="AE5" s="179"/>
      <c r="AF5" s="179"/>
      <c r="AG5" s="179"/>
      <c r="AH5" s="179"/>
      <c r="AI5" s="179"/>
      <c r="AJ5" s="179"/>
      <c r="AK5" s="179"/>
      <c r="AL5" s="179"/>
      <c r="AM5" s="179"/>
      <c r="AN5" s="179"/>
      <c r="AO5" s="179"/>
      <c r="AP5" s="179"/>
      <c r="AQ5" s="179"/>
      <c r="AR5" s="179"/>
      <c r="AS5" s="179"/>
      <c r="AT5" s="179"/>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row>
    <row r="6" spans="1:84" ht="30" customHeight="1" x14ac:dyDescent="0.3">
      <c r="A6" s="221" t="s">
        <v>63</v>
      </c>
      <c r="B6" s="222"/>
      <c r="C6" s="223"/>
      <c r="D6" s="224" t="s">
        <v>64</v>
      </c>
      <c r="E6" s="218"/>
      <c r="F6" s="218"/>
      <c r="G6" s="218"/>
      <c r="H6" s="218"/>
      <c r="I6" s="218"/>
      <c r="J6" s="218"/>
      <c r="K6" s="218"/>
      <c r="L6" s="218"/>
      <c r="M6" s="218"/>
      <c r="N6" s="218"/>
      <c r="O6" s="218"/>
      <c r="P6" s="218"/>
      <c r="Q6" s="218"/>
      <c r="R6" s="219"/>
      <c r="S6" s="177"/>
      <c r="T6" s="177"/>
      <c r="U6" s="177"/>
      <c r="V6" s="177"/>
      <c r="W6" s="177"/>
      <c r="X6" s="177"/>
      <c r="Y6" s="179"/>
      <c r="Z6" s="179"/>
      <c r="AA6" s="179"/>
      <c r="AB6" s="179"/>
      <c r="AC6" s="179"/>
      <c r="AD6" s="179"/>
      <c r="AE6" s="179"/>
      <c r="AF6" s="179"/>
      <c r="AG6" s="179"/>
      <c r="AH6" s="179"/>
      <c r="AI6" s="179"/>
      <c r="AJ6" s="179"/>
      <c r="AK6" s="179"/>
      <c r="AL6" s="179"/>
      <c r="AM6" s="179"/>
      <c r="AN6" s="179"/>
      <c r="AO6" s="179"/>
      <c r="AP6" s="179"/>
      <c r="AQ6" s="179"/>
      <c r="AR6" s="179"/>
      <c r="AS6" s="179"/>
      <c r="AT6" s="179"/>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row>
    <row r="7" spans="1:84" ht="49.5" customHeight="1" x14ac:dyDescent="0.3">
      <c r="A7" s="221" t="s">
        <v>65</v>
      </c>
      <c r="B7" s="222"/>
      <c r="C7" s="223"/>
      <c r="D7" s="225" t="s">
        <v>292</v>
      </c>
      <c r="E7" s="226"/>
      <c r="F7" s="226"/>
      <c r="G7" s="226"/>
      <c r="H7" s="226"/>
      <c r="I7" s="226"/>
      <c r="J7" s="226"/>
      <c r="K7" s="226"/>
      <c r="L7" s="226"/>
      <c r="M7" s="226"/>
      <c r="N7" s="226"/>
      <c r="O7" s="226"/>
      <c r="P7" s="226"/>
      <c r="Q7" s="226"/>
      <c r="R7" s="227"/>
      <c r="S7" s="177"/>
      <c r="T7" s="177"/>
      <c r="U7" s="177"/>
      <c r="V7" s="177"/>
      <c r="W7" s="177"/>
      <c r="X7" s="177"/>
      <c r="Y7" s="179"/>
      <c r="Z7" s="179"/>
      <c r="AA7" s="179"/>
      <c r="AB7" s="179"/>
      <c r="AC7" s="179"/>
      <c r="AD7" s="179"/>
      <c r="AE7" s="179"/>
      <c r="AF7" s="179"/>
      <c r="AG7" s="179"/>
      <c r="AH7" s="179"/>
      <c r="AI7" s="179"/>
      <c r="AJ7" s="179"/>
      <c r="AK7" s="179"/>
      <c r="AL7" s="179"/>
      <c r="AM7" s="179"/>
      <c r="AN7" s="179"/>
      <c r="AO7" s="179"/>
      <c r="AP7" s="179"/>
      <c r="AQ7" s="179"/>
      <c r="AR7" s="179"/>
      <c r="AS7" s="179"/>
      <c r="AT7" s="179"/>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row>
    <row r="8" spans="1:84" x14ac:dyDescent="0.3">
      <c r="A8" s="228" t="s">
        <v>286</v>
      </c>
      <c r="B8" s="229"/>
      <c r="C8" s="229"/>
      <c r="D8" s="229"/>
      <c r="E8" s="229"/>
      <c r="F8" s="229"/>
      <c r="G8" s="229"/>
      <c r="H8" s="229"/>
      <c r="I8" s="229"/>
      <c r="J8" s="229"/>
      <c r="K8" s="230"/>
      <c r="L8" s="228" t="s">
        <v>66</v>
      </c>
      <c r="M8" s="229"/>
      <c r="N8" s="229"/>
      <c r="O8" s="229"/>
      <c r="P8" s="229"/>
      <c r="Q8" s="229"/>
      <c r="R8" s="230"/>
      <c r="S8" s="231" t="s">
        <v>279</v>
      </c>
      <c r="T8" s="232"/>
      <c r="U8" s="232"/>
      <c r="V8" s="232"/>
      <c r="W8" s="232"/>
      <c r="X8" s="240"/>
      <c r="Y8" s="228" t="s">
        <v>67</v>
      </c>
      <c r="Z8" s="229"/>
      <c r="AA8" s="229"/>
      <c r="AB8" s="229"/>
      <c r="AC8" s="229"/>
      <c r="AD8" s="229"/>
      <c r="AE8" s="229"/>
      <c r="AF8" s="229"/>
      <c r="AG8" s="230"/>
      <c r="AH8" s="228" t="s">
        <v>68</v>
      </c>
      <c r="AI8" s="229"/>
      <c r="AJ8" s="229"/>
      <c r="AK8" s="229"/>
      <c r="AL8" s="229"/>
      <c r="AM8" s="229"/>
      <c r="AN8" s="230"/>
      <c r="AO8" s="231" t="s">
        <v>283</v>
      </c>
      <c r="AP8" s="232"/>
      <c r="AQ8" s="232"/>
      <c r="AR8" s="232"/>
      <c r="AS8" s="229"/>
      <c r="AT8" s="229"/>
      <c r="AU8" s="228" t="s">
        <v>69</v>
      </c>
      <c r="AV8" s="229"/>
      <c r="AW8" s="229"/>
      <c r="AX8" s="229"/>
      <c r="AY8" s="229"/>
      <c r="AZ8" s="230"/>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row>
    <row r="9" spans="1:84" ht="16.5" customHeight="1" x14ac:dyDescent="0.3">
      <c r="A9" s="233" t="s">
        <v>70</v>
      </c>
      <c r="B9" s="199"/>
      <c r="C9" s="235" t="s">
        <v>15</v>
      </c>
      <c r="D9" s="236" t="s">
        <v>71</v>
      </c>
      <c r="E9" s="236" t="s">
        <v>72</v>
      </c>
      <c r="F9" s="238" t="s">
        <v>73</v>
      </c>
      <c r="G9" s="239" t="s">
        <v>21</v>
      </c>
      <c r="H9" s="122"/>
      <c r="I9" s="122"/>
      <c r="J9" s="238" t="s">
        <v>23</v>
      </c>
      <c r="K9" s="236" t="s">
        <v>74</v>
      </c>
      <c r="L9" s="252" t="s">
        <v>75</v>
      </c>
      <c r="M9" s="253" t="s">
        <v>76</v>
      </c>
      <c r="N9" s="238" t="s">
        <v>77</v>
      </c>
      <c r="O9" s="238" t="s">
        <v>78</v>
      </c>
      <c r="P9" s="255" t="s">
        <v>79</v>
      </c>
      <c r="Q9" s="253" t="s">
        <v>76</v>
      </c>
      <c r="R9" s="236" t="s">
        <v>29</v>
      </c>
      <c r="S9" s="246" t="s">
        <v>94</v>
      </c>
      <c r="T9" s="246"/>
      <c r="U9" s="246"/>
      <c r="V9" s="246"/>
      <c r="W9" s="246" t="s">
        <v>280</v>
      </c>
      <c r="X9" s="246"/>
      <c r="Y9" s="247" t="s">
        <v>80</v>
      </c>
      <c r="Z9" s="237" t="s">
        <v>301</v>
      </c>
      <c r="AA9" s="238" t="s">
        <v>33</v>
      </c>
      <c r="AB9" s="237" t="s">
        <v>81</v>
      </c>
      <c r="AC9" s="237"/>
      <c r="AD9" s="237"/>
      <c r="AE9" s="237"/>
      <c r="AF9" s="237"/>
      <c r="AG9" s="237"/>
      <c r="AH9" s="245" t="s">
        <v>82</v>
      </c>
      <c r="AI9" s="245" t="s">
        <v>83</v>
      </c>
      <c r="AJ9" s="245" t="s">
        <v>76</v>
      </c>
      <c r="AK9" s="245" t="s">
        <v>84</v>
      </c>
      <c r="AL9" s="245" t="s">
        <v>76</v>
      </c>
      <c r="AM9" s="245" t="s">
        <v>85</v>
      </c>
      <c r="AN9" s="247" t="s">
        <v>49</v>
      </c>
      <c r="AO9" s="249" t="s">
        <v>94</v>
      </c>
      <c r="AP9" s="249"/>
      <c r="AQ9" s="249"/>
      <c r="AR9" s="249"/>
      <c r="AS9" s="250" t="s">
        <v>280</v>
      </c>
      <c r="AT9" s="251"/>
      <c r="AU9" s="237" t="s">
        <v>69</v>
      </c>
      <c r="AV9" s="237" t="s">
        <v>86</v>
      </c>
      <c r="AW9" s="237" t="s">
        <v>87</v>
      </c>
      <c r="AX9" s="237" t="s">
        <v>88</v>
      </c>
      <c r="AY9" s="237" t="s">
        <v>89</v>
      </c>
      <c r="AZ9" s="237" t="s">
        <v>53</v>
      </c>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row>
    <row r="10" spans="1:84" s="4" customFormat="1" ht="94.5" customHeight="1" x14ac:dyDescent="0.25">
      <c r="A10" s="234"/>
      <c r="B10" s="166" t="s">
        <v>90</v>
      </c>
      <c r="C10" s="235"/>
      <c r="D10" s="237"/>
      <c r="E10" s="237"/>
      <c r="F10" s="236"/>
      <c r="G10" s="235"/>
      <c r="H10" s="201" t="s">
        <v>278</v>
      </c>
      <c r="I10" s="201" t="s">
        <v>91</v>
      </c>
      <c r="J10" s="236"/>
      <c r="K10" s="237"/>
      <c r="L10" s="236"/>
      <c r="M10" s="254"/>
      <c r="N10" s="236"/>
      <c r="O10" s="236"/>
      <c r="P10" s="254"/>
      <c r="Q10" s="254"/>
      <c r="R10" s="237"/>
      <c r="S10" s="241" t="s">
        <v>134</v>
      </c>
      <c r="T10" s="242"/>
      <c r="U10" s="241" t="s">
        <v>15</v>
      </c>
      <c r="V10" s="242"/>
      <c r="W10" s="200" t="s">
        <v>281</v>
      </c>
      <c r="X10" s="200" t="s">
        <v>282</v>
      </c>
      <c r="Y10" s="248"/>
      <c r="Z10" s="237"/>
      <c r="AA10" s="236"/>
      <c r="AB10" s="6" t="s">
        <v>92</v>
      </c>
      <c r="AC10" s="6" t="s">
        <v>93</v>
      </c>
      <c r="AD10" s="6" t="s">
        <v>94</v>
      </c>
      <c r="AE10" s="6" t="s">
        <v>95</v>
      </c>
      <c r="AF10" s="6" t="s">
        <v>96</v>
      </c>
      <c r="AG10" s="6" t="s">
        <v>97</v>
      </c>
      <c r="AH10" s="245"/>
      <c r="AI10" s="245"/>
      <c r="AJ10" s="245"/>
      <c r="AK10" s="245"/>
      <c r="AL10" s="245"/>
      <c r="AM10" s="245"/>
      <c r="AN10" s="248"/>
      <c r="AO10" s="243" t="s">
        <v>134</v>
      </c>
      <c r="AP10" s="244"/>
      <c r="AQ10" s="243" t="s">
        <v>15</v>
      </c>
      <c r="AR10" s="244"/>
      <c r="AS10" s="164" t="s">
        <v>284</v>
      </c>
      <c r="AT10" s="202" t="s">
        <v>285</v>
      </c>
      <c r="AU10" s="237"/>
      <c r="AV10" s="237"/>
      <c r="AW10" s="237"/>
      <c r="AX10" s="237"/>
      <c r="AY10" s="237"/>
      <c r="AZ10" s="237"/>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row>
    <row r="11" spans="1:84" s="3" customFormat="1" ht="402" customHeight="1" x14ac:dyDescent="0.25">
      <c r="A11" s="266">
        <v>1</v>
      </c>
      <c r="B11" s="268" t="s">
        <v>98</v>
      </c>
      <c r="C11" s="271" t="s">
        <v>99</v>
      </c>
      <c r="D11" s="192" t="s">
        <v>100</v>
      </c>
      <c r="E11" s="192" t="s">
        <v>300</v>
      </c>
      <c r="F11" s="271" t="s">
        <v>299</v>
      </c>
      <c r="G11" s="273" t="s">
        <v>298</v>
      </c>
      <c r="H11" s="196" t="s">
        <v>297</v>
      </c>
      <c r="I11" s="196" t="s">
        <v>101</v>
      </c>
      <c r="J11" s="271" t="s">
        <v>102</v>
      </c>
      <c r="K11" s="258">
        <v>6</v>
      </c>
      <c r="L11" s="256" t="str">
        <f>IF(K11&lt;=0,"",IF(K11&lt;=2,"Muy Baja",IF(K11&lt;=24,"Baja",IF(K11&lt;=500,"Media",IF(K11&lt;=5000,"Alta","Muy Alta")))))</f>
        <v>Baja</v>
      </c>
      <c r="M11" s="260">
        <f>IF(L11="","",IF(L11="Muy Baja",0.2,IF(L11="Baja",0.4,IF(L11="Media",0.6,IF(L11="Alta",0.8,IF(L11="Muy Alta",1,))))))</f>
        <v>0.4</v>
      </c>
      <c r="N11" s="264" t="s">
        <v>103</v>
      </c>
      <c r="O11" s="260" t="str">
        <f>IF(NOT(ISERROR(MATCH(N11,'Tabla Impacto'!$B$221:$B$223,0))),'Tabla Impacto'!$F$223&amp;"Por favor no seleccionar los criterios de impacto(Afectación Económica o presupuestal y Pérdida Reputacional)",N11)</f>
        <v xml:space="preserve">     El riesgo afecta la imagen de la entidad a nivel nacional, con efecto publicitarios sostenible a nivel país</v>
      </c>
      <c r="P11" s="256" t="str">
        <f>IF(OR(O11='Tabla Impacto'!$C$11,O11='Tabla Impacto'!$D$11),"Leve",IF(OR(O11='Tabla Impacto'!$C$12,O11='Tabla Impacto'!$D$12),"Menor",IF(OR(O11='Tabla Impacto'!$C$13,O11='Tabla Impacto'!$D$13),"Moderado",IF(OR(O11='Tabla Impacto'!$C$14,O11='Tabla Impacto'!$D$14),"Mayor",IF(OR(O11='Tabla Impacto'!$C$15,O11='Tabla Impacto'!$D$15),"Catastrófico","")))))</f>
        <v>Catastrófico</v>
      </c>
      <c r="Q11" s="260">
        <f>IF(P11="","",IF(P11="Leve",0.2,IF(P11="Menor",0.4,IF(P11="Moderado",0.6,IF(P11="Mayor",0.8,IF(P11="Catastrófico",1,))))))</f>
        <v>1</v>
      </c>
      <c r="R11" s="262"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Extremo</v>
      </c>
      <c r="S11" s="163">
        <v>3</v>
      </c>
      <c r="T11" s="163" t="str">
        <f t="shared" ref="T11:T16" si="0">+IF(S11=5,"CASI SEGURO",(IF(S11=4,"PROBABLE",(IF(S11=3,"POSIBLE",(IF(S11=2,"RARA VEZ",(IF(S11=1,"IMPROBABLE","")))))))))</f>
        <v>POSIBLE</v>
      </c>
      <c r="U11" s="163">
        <v>3</v>
      </c>
      <c r="V11" s="163" t="str">
        <f t="shared" ref="V11:V16" si="1">+IF(U11=5,"ALTO",(IF(U11=3,"MEDIO",(IF(U11=1,"BAJO",IF(OR(U11=2,U11=4),"NO APLICA",""))))))</f>
        <v>MEDIO</v>
      </c>
      <c r="W11" s="163">
        <f t="shared" ref="W11:W16" si="2">IF(AND(S11&lt;&gt;"",U11&lt;&gt;"",V11&lt;&gt;"NO APLICA"),S11*U11,"")</f>
        <v>9</v>
      </c>
      <c r="X11" s="163" t="str">
        <f t="shared" ref="X11:X16" si="3">IF(AND(W11&lt;4,W11&gt;0),"BAJA",IF(AND(W11&gt;9,W11&lt;26),"ALTA",IF(AND(W11&gt;3,W11&lt;10),"MEDIA","")))</f>
        <v>MEDIA</v>
      </c>
      <c r="Y11" s="5">
        <v>1</v>
      </c>
      <c r="Z11" s="204" t="s">
        <v>306</v>
      </c>
      <c r="AA11" s="182" t="str">
        <f>IF(OR(AB11="Preventivo",AB11="Detectivo"),"Probabilidad",IF(AB11="Correctivo","Impacto",""))</f>
        <v>Probabilidad</v>
      </c>
      <c r="AB11" s="183" t="s">
        <v>104</v>
      </c>
      <c r="AC11" s="183" t="s">
        <v>105</v>
      </c>
      <c r="AD11" s="184" t="str">
        <f>IF(AND(AB11="Preventivo",AC11="Automático"),"50%",IF(AND(AB11="Preventivo",AC11="Manual"),"40%",IF(AND(AB11="Detectivo",AC11="Automático"),"40%",IF(AND(AB11="Detectivo",AC11="Manual"),"30%",IF(AND(AB11="Correctivo",AC11="Automático"),"35%",IF(AND(AB11="Correctivo",AC11="Manual"),"25%",""))))))</f>
        <v>40%</v>
      </c>
      <c r="AE11" s="183" t="s">
        <v>106</v>
      </c>
      <c r="AF11" s="183" t="s">
        <v>107</v>
      </c>
      <c r="AG11" s="183" t="s">
        <v>108</v>
      </c>
      <c r="AH11" s="185">
        <f>IFERROR(IF(AA11="Probabilidad",(M11-(+M11*AD11)),IF(AA11="Impacto",M11,"")),"")</f>
        <v>0.24</v>
      </c>
      <c r="AI11" s="186" t="str">
        <f>IFERROR(IF(AH11="","",IF(AH11&lt;=0.2,"Muy Baja",IF(AH11&lt;=0.4,"Baja",IF(AH11&lt;=0.6,"Media",IF(AH11&lt;=0.8,"Alta","Muy Alta"))))),"")</f>
        <v>Baja</v>
      </c>
      <c r="AJ11" s="187">
        <f>+AH11</f>
        <v>0.24</v>
      </c>
      <c r="AK11" s="186" t="str">
        <f>IFERROR(IF(AL11="","",IF(AL11&lt;=0.2,"Leve",IF(AL11&lt;=0.4,"Menor",IF(AL11&lt;=0.6,"Moderado",IF(AL11&lt;=0.8,"Mayor","Catastrófico"))))),"")</f>
        <v>Catastrófico</v>
      </c>
      <c r="AL11" s="187">
        <f>IFERROR(IF(AA11="Impacto",(Q11-(+Q11*AD11)),IF(AA11="Probabilidad",Q11,"")),"")</f>
        <v>1</v>
      </c>
      <c r="AM11" s="188"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Extremo</v>
      </c>
      <c r="AN11" s="189" t="s">
        <v>109</v>
      </c>
      <c r="AO11" s="163">
        <v>4</v>
      </c>
      <c r="AP11" s="165" t="str">
        <f t="shared" ref="AP11:AP30" si="4">+IF(AO11=5,"CASI SEGURO",(IF(AO11=4,"PROBABLE",(IF(AO11=3,"POSIBLE",(IF(AO11=2,"RARA VEZ",(IF(AO11=1,"IMPROBABLE","")))))))))</f>
        <v>PROBABLE</v>
      </c>
      <c r="AQ11" s="163">
        <v>5</v>
      </c>
      <c r="AR11" s="210" t="str">
        <f t="shared" ref="AR11:AR30" si="5">+IF(AQ11=5,"ALTO",(IF(AQ11=3,"MEDIO",(IF(AQ11=1,"BAJO",IF(OR(AQ11=2,AQ11=4),"NO APLICA",""))))))</f>
        <v>ALTO</v>
      </c>
      <c r="AS11" s="163">
        <f t="shared" ref="AS11:AS30" si="6">IF(AND(AO11&lt;&gt;"",AQ11&lt;&gt;"",AR11&lt;&gt;"NO APLICA"),AO11*AQ11,"")</f>
        <v>20</v>
      </c>
      <c r="AT11" s="165" t="str">
        <f t="shared" ref="AT11:AT30" si="7">IF(AND(AS11&lt;4,AS11&gt;0),"BAJA",IF(AND(AS11&gt;9,AS11&lt;26),"ALTA",IF(AND(AS11&gt;3,AS11&lt;10),"MEDIA","")))</f>
        <v>ALTA</v>
      </c>
      <c r="AU11" s="127" t="s">
        <v>296</v>
      </c>
      <c r="AV11" s="129" t="s">
        <v>110</v>
      </c>
      <c r="AW11" s="130" t="s">
        <v>111</v>
      </c>
      <c r="AX11" s="130" t="s">
        <v>111</v>
      </c>
      <c r="AY11" s="127" t="s">
        <v>312</v>
      </c>
      <c r="AZ11" s="129" t="s">
        <v>230</v>
      </c>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row>
    <row r="12" spans="1:84" s="3" customFormat="1" ht="133.5" customHeight="1" x14ac:dyDescent="0.25">
      <c r="A12" s="267"/>
      <c r="B12" s="269"/>
      <c r="C12" s="272"/>
      <c r="D12" s="193" t="s">
        <v>242</v>
      </c>
      <c r="E12" s="193" t="s">
        <v>243</v>
      </c>
      <c r="F12" s="272"/>
      <c r="G12" s="274"/>
      <c r="H12" s="197"/>
      <c r="I12" s="197" t="s">
        <v>244</v>
      </c>
      <c r="J12" s="272"/>
      <c r="K12" s="259"/>
      <c r="L12" s="257"/>
      <c r="M12" s="261"/>
      <c r="N12" s="265"/>
      <c r="O12" s="261"/>
      <c r="P12" s="257"/>
      <c r="Q12" s="261"/>
      <c r="R12" s="263"/>
      <c r="S12" s="163"/>
      <c r="T12" s="163" t="str">
        <f t="shared" si="0"/>
        <v/>
      </c>
      <c r="U12" s="163"/>
      <c r="V12" s="163" t="str">
        <f t="shared" si="1"/>
        <v/>
      </c>
      <c r="W12" s="163" t="str">
        <f t="shared" si="2"/>
        <v/>
      </c>
      <c r="X12" s="163" t="str">
        <f t="shared" si="3"/>
        <v/>
      </c>
      <c r="Y12" s="5">
        <v>2</v>
      </c>
      <c r="Z12" s="204" t="s">
        <v>241</v>
      </c>
      <c r="AA12" s="182" t="s">
        <v>134</v>
      </c>
      <c r="AB12" s="183" t="s">
        <v>104</v>
      </c>
      <c r="AC12" s="183" t="s">
        <v>105</v>
      </c>
      <c r="AD12" s="184" t="str">
        <f>IF(AND(AB12="Preventivo",AC12="Automático"),"50%",IF(AND(AB12="Preventivo",AC12="Manual"),"40%",IF(AND(AB12="Detectivo",AC12="Automático"),"40%",IF(AND(AB12="Detectivo",AC12="Manual"),"30%",IF(AND(AB12="Correctivo",AC12="Automático"),"35%",IF(AND(AB12="Correctivo",AC12="Manual"),"25%",""))))))</f>
        <v>40%</v>
      </c>
      <c r="AE12" s="183" t="s">
        <v>106</v>
      </c>
      <c r="AF12" s="183" t="s">
        <v>107</v>
      </c>
      <c r="AG12" s="183" t="s">
        <v>108</v>
      </c>
      <c r="AH12" s="185">
        <f>IFERROR(IF(AND(AA11="Probabilidad",AA12="Probabilidad"),(AJ11-(+AJ11*AD12)),IF(AND(AA11="Impacto",AA12="Probabilidad"),(AJ10-(+AJ10*AD12)),IF(AA12="Impacto",AJ11,""))),"")</f>
        <v>0.14399999999999999</v>
      </c>
      <c r="AI12" s="186" t="str">
        <f>IFERROR(IF(AH12="","",IF(AH12&lt;=0.2,"Muy Baja",IF(AH12&lt;=0.4,"Baja",IF(AH12&lt;=0.6,"Media",IF(AH12&lt;=0.8,"Alta","Muy Alta"))))),"")</f>
        <v>Muy Baja</v>
      </c>
      <c r="AJ12" s="187">
        <f>+AH12</f>
        <v>0.14399999999999999</v>
      </c>
      <c r="AK12" s="186" t="str">
        <f>IFERROR(IF(AL12="","",IF(AL12&lt;=0.2,"Leve",IF(AL12&lt;=0.4,"Menor",IF(AL12&lt;=0.6,"Moderado",IF(AL12&lt;=0.8,"Mayor","Catastrófico"))))),"")</f>
        <v>Catastrófico</v>
      </c>
      <c r="AL12" s="187">
        <f>IFERROR(IF(AND(AA11="Impacto",AA12="Impacto"),(AL11-(+AL11*AD12)),IF(AND(AA11="Probabilidad",AA12="Impacto"),(AL10-(+AL10*AD12)),IF(AA12="Probabilidad",AL11,""))),"")</f>
        <v>1</v>
      </c>
      <c r="AM12" s="188" t="str">
        <f>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Extremo</v>
      </c>
      <c r="AN12" s="189" t="s">
        <v>109</v>
      </c>
      <c r="AO12" s="163"/>
      <c r="AP12" s="165" t="str">
        <f t="shared" si="4"/>
        <v/>
      </c>
      <c r="AQ12" s="163"/>
      <c r="AR12" s="165" t="str">
        <f t="shared" si="5"/>
        <v/>
      </c>
      <c r="AS12" s="163" t="str">
        <f t="shared" si="6"/>
        <v/>
      </c>
      <c r="AT12" s="165" t="str">
        <f t="shared" si="7"/>
        <v/>
      </c>
      <c r="AU12" s="127" t="s">
        <v>245</v>
      </c>
      <c r="AV12" s="129" t="s">
        <v>110</v>
      </c>
      <c r="AW12" s="130" t="s">
        <v>246</v>
      </c>
      <c r="AX12" s="130" t="s">
        <v>246</v>
      </c>
      <c r="AY12" s="127" t="s">
        <v>307</v>
      </c>
      <c r="AZ12" s="129" t="s">
        <v>230</v>
      </c>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row>
    <row r="13" spans="1:84" ht="115.5" customHeight="1" x14ac:dyDescent="0.3">
      <c r="A13" s="267"/>
      <c r="B13" s="269"/>
      <c r="C13" s="272"/>
      <c r="D13" s="193" t="s">
        <v>100</v>
      </c>
      <c r="E13" s="193" t="s">
        <v>113</v>
      </c>
      <c r="F13" s="272"/>
      <c r="G13" s="274"/>
      <c r="H13" s="197"/>
      <c r="I13" s="274" t="s">
        <v>114</v>
      </c>
      <c r="J13" s="272"/>
      <c r="K13" s="259"/>
      <c r="L13" s="257"/>
      <c r="M13" s="261"/>
      <c r="N13" s="265"/>
      <c r="O13" s="261">
        <f>IF(NOT(ISERROR(MATCH(N13,_xlfn.ANCHORARRAY(G22),0))),M24&amp;"Por favor no seleccionar los criterios de impacto",N13)</f>
        <v>0</v>
      </c>
      <c r="P13" s="257"/>
      <c r="Q13" s="261"/>
      <c r="R13" s="263"/>
      <c r="S13" s="163"/>
      <c r="T13" s="163" t="str">
        <f t="shared" si="0"/>
        <v/>
      </c>
      <c r="U13" s="163"/>
      <c r="V13" s="163" t="str">
        <f t="shared" si="1"/>
        <v/>
      </c>
      <c r="W13" s="163" t="str">
        <f t="shared" si="2"/>
        <v/>
      </c>
      <c r="X13" s="163" t="str">
        <f t="shared" si="3"/>
        <v/>
      </c>
      <c r="Y13" s="5">
        <v>3</v>
      </c>
      <c r="Z13" s="204" t="s">
        <v>115</v>
      </c>
      <c r="AA13" s="182" t="str">
        <f>IF(OR(AB13="Preventivo",AB13="Detectivo"),"Probabilidad",IF(AB13="Correctivo","Impacto",""))</f>
        <v>Probabilidad</v>
      </c>
      <c r="AB13" s="183" t="s">
        <v>104</v>
      </c>
      <c r="AC13" s="183" t="s">
        <v>105</v>
      </c>
      <c r="AD13" s="184" t="str">
        <f>IF(AND(AB13="Preventivo",AC13="Automático"),"50%",IF(AND(AB13="Preventivo",AC13="Manual"),"40%",IF(AND(AB13="Detectivo",AC13="Automático"),"40%",IF(AND(AB13="Detectivo",AC13="Manual"),"30%",IF(AND(AB13="Correctivo",AC13="Automático"),"35%",IF(AND(AB13="Correctivo",AC13="Manual"),"25%",""))))))</f>
        <v>40%</v>
      </c>
      <c r="AE13" s="183" t="s">
        <v>106</v>
      </c>
      <c r="AF13" s="183" t="s">
        <v>107</v>
      </c>
      <c r="AG13" s="183" t="s">
        <v>108</v>
      </c>
      <c r="AH13" s="185">
        <f>IFERROR(IF(AND(AA11="Probabilidad",AA13="Probabilidad"),(AJ11-(+AJ11*AD13)),IF(AA13="Probabilidad",(M11-(+M11*AD13)),IF(AA13="Impacto",AJ11,""))),"")</f>
        <v>0.14399999999999999</v>
      </c>
      <c r="AI13" s="186" t="str">
        <f>IFERROR(IF(AH13="","",IF(AH13&lt;=0.2,"Muy Baja",IF(AH13&lt;=0.4,"Baja",IF(AH13&lt;=0.6,"Media",IF(AH13&lt;=0.8,"Alta","Muy Alta"))))),"")</f>
        <v>Muy Baja</v>
      </c>
      <c r="AJ13" s="187">
        <f>+AH13</f>
        <v>0.14399999999999999</v>
      </c>
      <c r="AK13" s="186" t="str">
        <f>IFERROR(IF(AL13="","",IF(AL13&lt;=0.2,"Leve",IF(AL13&lt;=0.4,"Menor",IF(AL13&lt;=0.6,"Moderado",IF(AL13&lt;=0.8,"Mayor","Catastrófico"))))),"")</f>
        <v>Catastrófico</v>
      </c>
      <c r="AL13" s="187">
        <f>IFERROR(IF(AND(AA11="Impacto",AA13="Impacto"),(AL11-(+AL11*AD13)),IF(AA13="Impacto",(Q11-(+Q11*AD13)),IF(AA13="Probabilidad",AL11,""))),"")</f>
        <v>1</v>
      </c>
      <c r="AM13" s="188" t="str">
        <f>IFERROR(IF(OR(AND(AI13="Muy Baja",AK13="Leve"),AND(AI13="Muy Baja",AK13="Menor"),AND(AI13="Baja",AK13="Leve")),"Bajo",IF(OR(AND(AI13="Muy baja",AK13="Moderado"),AND(AI13="Baja",AK13="Menor"),AND(AI13="Baja",AK13="Moderado"),AND(AI13="Media",AK13="Leve"),AND(AI13="Media",AK13="Menor"),AND(AI13="Media",AK13="Moderado"),AND(AI13="Alta",AK13="Leve"),AND(AI13="Alta",AK13="Menor")),"Moderado",IF(OR(AND(AI13="Muy Baja",AK13="Mayor"),AND(AI13="Baja",AK13="Mayor"),AND(AI13="Media",AK13="Mayor"),AND(AI13="Alta",AK13="Moderado"),AND(AI13="Alta",AK13="Mayor"),AND(AI13="Muy Alta",AK13="Leve"),AND(AI13="Muy Alta",AK13="Menor"),AND(AI13="Muy Alta",AK13="Moderado"),AND(AI13="Muy Alta",AK13="Mayor")),"Alto",IF(OR(AND(AI13="Muy Baja",AK13="Catastrófico"),AND(AI13="Baja",AK13="Catastrófico"),AND(AI13="Media",AK13="Catastrófico"),AND(AI13="Alta",AK13="Catastrófico"),AND(AI13="Muy Alta",AK13="Catastrófico")),"Extremo","")))),"")</f>
        <v>Extremo</v>
      </c>
      <c r="AN13" s="189" t="s">
        <v>109</v>
      </c>
      <c r="AO13" s="163"/>
      <c r="AP13" s="165" t="str">
        <f t="shared" si="4"/>
        <v/>
      </c>
      <c r="AQ13" s="163"/>
      <c r="AR13" s="165" t="str">
        <f t="shared" si="5"/>
        <v/>
      </c>
      <c r="AS13" s="163" t="str">
        <f t="shared" si="6"/>
        <v/>
      </c>
      <c r="AT13" s="165" t="str">
        <f t="shared" si="7"/>
        <v/>
      </c>
      <c r="AU13" s="127" t="s">
        <v>116</v>
      </c>
      <c r="AV13" s="129" t="s">
        <v>110</v>
      </c>
      <c r="AW13" s="208" t="s">
        <v>117</v>
      </c>
      <c r="AX13" s="208" t="s">
        <v>117</v>
      </c>
      <c r="AY13" s="127" t="s">
        <v>311</v>
      </c>
      <c r="AZ13" s="129" t="s">
        <v>230</v>
      </c>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row>
    <row r="14" spans="1:84" ht="132" customHeight="1" x14ac:dyDescent="0.3">
      <c r="A14" s="267"/>
      <c r="B14" s="269"/>
      <c r="C14" s="272"/>
      <c r="D14" s="272" t="s">
        <v>118</v>
      </c>
      <c r="E14" s="272" t="s">
        <v>119</v>
      </c>
      <c r="F14" s="272"/>
      <c r="G14" s="274"/>
      <c r="H14" s="197"/>
      <c r="I14" s="274"/>
      <c r="J14" s="272"/>
      <c r="K14" s="259"/>
      <c r="L14" s="257"/>
      <c r="M14" s="261"/>
      <c r="N14" s="265"/>
      <c r="O14" s="261">
        <f>IF(NOT(ISERROR(MATCH(N14,_xlfn.ANCHORARRAY(G23),0))),M25&amp;"Por favor no seleccionar los criterios de impacto",N14)</f>
        <v>0</v>
      </c>
      <c r="P14" s="257"/>
      <c r="Q14" s="261"/>
      <c r="R14" s="263"/>
      <c r="S14" s="163"/>
      <c r="T14" s="163" t="str">
        <f t="shared" si="0"/>
        <v/>
      </c>
      <c r="U14" s="163"/>
      <c r="V14" s="163" t="str">
        <f t="shared" si="1"/>
        <v/>
      </c>
      <c r="W14" s="163" t="str">
        <f t="shared" si="2"/>
        <v/>
      </c>
      <c r="X14" s="163" t="str">
        <f t="shared" si="3"/>
        <v/>
      </c>
      <c r="Y14" s="5">
        <v>4</v>
      </c>
      <c r="Z14" s="204" t="s">
        <v>120</v>
      </c>
      <c r="AA14" s="182" t="str">
        <f>IF(OR(AB14="Preventivo",AB14="Detectivo"),"Probabilidad",IF(AB14="Correctivo","Impacto",""))</f>
        <v>Impacto</v>
      </c>
      <c r="AB14" s="183" t="s">
        <v>121</v>
      </c>
      <c r="AC14" s="183" t="s">
        <v>105</v>
      </c>
      <c r="AD14" s="184" t="str">
        <f>IF(AND(AB14="Preventivo",AC14="Automático"),"50%",IF(AND(AB14="Preventivo",AC14="Manual"),"40%",IF(AND(AB14="Detectivo",AC14="Automático"),"40%",IF(AND(AB14="Detectivo",AC14="Manual"),"30%",IF(AND(AB14="Correctivo",AC14="Automático"),"35%",IF(AND(AB14="Correctivo",AC14="Manual"),"25%",""))))))</f>
        <v>25%</v>
      </c>
      <c r="AE14" s="183" t="s">
        <v>106</v>
      </c>
      <c r="AF14" s="183" t="s">
        <v>107</v>
      </c>
      <c r="AG14" s="183" t="s">
        <v>108</v>
      </c>
      <c r="AH14" s="185">
        <f>IFERROR(IF(AND(AA13="Probabilidad",AA14="Probabilidad"),(AJ13-(+AJ13*AD14)),IF(AND(AA13="Impacto",AA14="Probabilidad"),(AJ11-(+AJ11*AD14)),IF(AA14="Impacto",AJ13,""))),"")</f>
        <v>0.14399999999999999</v>
      </c>
      <c r="AI14" s="186" t="str">
        <f>IFERROR(IF(AH14="","",IF(AH14&lt;=0.2,"Muy Baja",IF(AH14&lt;=0.4,"Baja",IF(AH14&lt;=0.6,"Media",IF(AH14&lt;=0.8,"Alta","Muy Alta"))))),"")</f>
        <v>Muy Baja</v>
      </c>
      <c r="AJ14" s="187">
        <f>+AH14</f>
        <v>0.14399999999999999</v>
      </c>
      <c r="AK14" s="186" t="str">
        <f>IFERROR(IF(AL14="","",IF(AL14&lt;=0.2,"Leve",IF(AL14&lt;=0.4,"Menor",IF(AL14&lt;=0.6,"Moderado",IF(AL14&lt;=0.8,"Mayor","Catastrófico"))))),"")</f>
        <v>Mayor</v>
      </c>
      <c r="AL14" s="187">
        <f>IFERROR(IF(AND(AA13="Impacto",AA14="Impacto"),(AL13-(+AL13*AD14)),IF(AND(AA13="Probabilidad",AA14="Impacto"),(AL11-(+AL11*AD14)),IF(AA14="Probabilidad",AL13,""))),"")</f>
        <v>0.75</v>
      </c>
      <c r="AM14" s="188"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Alto</v>
      </c>
      <c r="AN14" s="189" t="s">
        <v>109</v>
      </c>
      <c r="AO14" s="163"/>
      <c r="AP14" s="165" t="str">
        <f t="shared" si="4"/>
        <v/>
      </c>
      <c r="AQ14" s="163"/>
      <c r="AR14" s="165" t="str">
        <f t="shared" si="5"/>
        <v/>
      </c>
      <c r="AS14" s="163" t="str">
        <f t="shared" si="6"/>
        <v/>
      </c>
      <c r="AT14" s="165" t="str">
        <f t="shared" si="7"/>
        <v/>
      </c>
      <c r="AU14" s="127" t="s">
        <v>122</v>
      </c>
      <c r="AV14" s="206" t="s">
        <v>110</v>
      </c>
      <c r="AW14" s="130">
        <v>45778</v>
      </c>
      <c r="AX14" s="130">
        <v>45807</v>
      </c>
      <c r="AY14" s="207" t="s">
        <v>308</v>
      </c>
      <c r="AZ14" s="129" t="s">
        <v>230</v>
      </c>
      <c r="BA14" s="205"/>
      <c r="BB14" s="205"/>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25.15" customHeight="1" x14ac:dyDescent="0.3">
      <c r="A15" s="267"/>
      <c r="B15" s="269"/>
      <c r="C15" s="272"/>
      <c r="D15" s="272"/>
      <c r="E15" s="272"/>
      <c r="F15" s="272"/>
      <c r="G15" s="274"/>
      <c r="H15" s="197"/>
      <c r="I15" s="197"/>
      <c r="J15" s="272"/>
      <c r="K15" s="259"/>
      <c r="L15" s="257"/>
      <c r="M15" s="261"/>
      <c r="N15" s="265"/>
      <c r="O15" s="261">
        <f>IF(NOT(ISERROR(MATCH(N15,_xlfn.ANCHORARRAY(G24),0))),M26&amp;"Por favor no seleccionar los criterios de impacto",N15)</f>
        <v>0</v>
      </c>
      <c r="P15" s="257"/>
      <c r="Q15" s="261"/>
      <c r="R15" s="263"/>
      <c r="S15" s="163"/>
      <c r="T15" s="163" t="str">
        <f t="shared" si="0"/>
        <v/>
      </c>
      <c r="U15" s="163"/>
      <c r="V15" s="163" t="str">
        <f t="shared" si="1"/>
        <v/>
      </c>
      <c r="W15" s="163" t="str">
        <f t="shared" si="2"/>
        <v/>
      </c>
      <c r="X15" s="163" t="str">
        <f t="shared" si="3"/>
        <v/>
      </c>
      <c r="Y15" s="5"/>
      <c r="Z15" s="204"/>
      <c r="AA15" s="182"/>
      <c r="AB15" s="183"/>
      <c r="AC15" s="183"/>
      <c r="AD15" s="184"/>
      <c r="AE15" s="183"/>
      <c r="AF15" s="183"/>
      <c r="AG15" s="183"/>
      <c r="AH15" s="185"/>
      <c r="AI15" s="186"/>
      <c r="AJ15" s="187"/>
      <c r="AK15" s="186"/>
      <c r="AL15" s="187"/>
      <c r="AM15" s="188"/>
      <c r="AN15" s="189"/>
      <c r="AO15" s="163"/>
      <c r="AP15" s="165" t="str">
        <f t="shared" si="4"/>
        <v/>
      </c>
      <c r="AQ15" s="163"/>
      <c r="AR15" s="165" t="str">
        <f t="shared" si="5"/>
        <v/>
      </c>
      <c r="AS15" s="163" t="str">
        <f t="shared" si="6"/>
        <v/>
      </c>
      <c r="AT15" s="165" t="str">
        <f t="shared" si="7"/>
        <v/>
      </c>
      <c r="AU15" s="127"/>
      <c r="AV15" s="129"/>
      <c r="AW15" s="209"/>
      <c r="AX15" s="209"/>
      <c r="AY15" s="127"/>
      <c r="AZ15" s="129"/>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79.25" customHeight="1" x14ac:dyDescent="0.3">
      <c r="A16" s="266">
        <v>2</v>
      </c>
      <c r="B16" s="269"/>
      <c r="C16" s="271" t="s">
        <v>99</v>
      </c>
      <c r="D16" s="192" t="s">
        <v>123</v>
      </c>
      <c r="E16" s="192" t="s">
        <v>124</v>
      </c>
      <c r="F16" s="271" t="s">
        <v>125</v>
      </c>
      <c r="G16" s="273" t="s">
        <v>247</v>
      </c>
      <c r="H16" s="273" t="s">
        <v>295</v>
      </c>
      <c r="I16" s="273" t="s">
        <v>126</v>
      </c>
      <c r="J16" s="271" t="s">
        <v>102</v>
      </c>
      <c r="K16" s="258">
        <v>25</v>
      </c>
      <c r="L16" s="256" t="str">
        <f>IF(K16&lt;=0,"",IF(K16&lt;=2,"Muy Baja",IF(K16&lt;=24,"Baja",IF(K16&lt;=500,"Media",IF(K16&lt;=5000,"Alta","Muy Alta")))))</f>
        <v>Media</v>
      </c>
      <c r="M16" s="260">
        <f>IF(L16="","",IF(L16="Muy Baja",0.2,IF(L16="Baja",0.4,IF(L16="Media",0.6,IF(L16="Alta",0.8,IF(L16="Muy Alta",1,))))))</f>
        <v>0.6</v>
      </c>
      <c r="N16" s="264" t="s">
        <v>127</v>
      </c>
      <c r="O16" s="260" t="str">
        <f>IF(NOT(ISERROR(MATCH(N16,'Tabla Impacto'!$B$221:$B$223,0))),'Tabla Impacto'!$F$223&amp;"Por favor no seleccionar los criterios de impacto(Afectación Económica o presupuestal y Pérdida Reputacional)",N16)</f>
        <v xml:space="preserve">     El riesgo afecta la imagen de de la entidad con efecto publicitario sostenido a nivel de sector administrativo, nivel departamental o municipal</v>
      </c>
      <c r="P16" s="256" t="str">
        <f>IF(OR(O16='Tabla Impacto'!$C$11,O16='Tabla Impacto'!$D$11),"Leve",IF(OR(O16='Tabla Impacto'!$C$12,O16='Tabla Impacto'!$D$12),"Menor",IF(OR(O16='Tabla Impacto'!$C$13,O16='Tabla Impacto'!$D$13),"Moderado",IF(OR(O16='Tabla Impacto'!$C$14,O16='Tabla Impacto'!$D$14),"Mayor",IF(OR(O16='Tabla Impacto'!$C$15,O16='Tabla Impacto'!$D$15),"Catastrófico","")))))</f>
        <v>Mayor</v>
      </c>
      <c r="Q16" s="260">
        <f>IF(P16="","",IF(P16="Leve",0.2,IF(P16="Menor",0.4,IF(P16="Moderado",0.6,IF(P16="Mayor",0.8,IF(P16="Catastrófico",1,))))))</f>
        <v>0.8</v>
      </c>
      <c r="R16" s="262"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Alto</v>
      </c>
      <c r="S16" s="262">
        <v>3</v>
      </c>
      <c r="T16" s="262" t="str">
        <f t="shared" si="0"/>
        <v>POSIBLE</v>
      </c>
      <c r="U16" s="262">
        <v>5</v>
      </c>
      <c r="V16" s="262" t="str">
        <f t="shared" si="1"/>
        <v>ALTO</v>
      </c>
      <c r="W16" s="262">
        <f t="shared" si="2"/>
        <v>15</v>
      </c>
      <c r="X16" s="262" t="str">
        <f t="shared" si="3"/>
        <v>ALTA</v>
      </c>
      <c r="Y16" s="5">
        <v>1</v>
      </c>
      <c r="Z16" s="204" t="s">
        <v>305</v>
      </c>
      <c r="AA16" s="182" t="str">
        <f t="shared" ref="AA16:AA47" si="8">IF(OR(AB16="Preventivo",AB16="Detectivo"),"Probabilidad",IF(AB16="Correctivo","Impacto",""))</f>
        <v>Probabilidad</v>
      </c>
      <c r="AB16" s="183" t="s">
        <v>104</v>
      </c>
      <c r="AC16" s="183" t="s">
        <v>105</v>
      </c>
      <c r="AD16" s="184" t="str">
        <f t="shared" ref="AD16:AD47" si="9">IF(AND(AB16="Preventivo",AC16="Automático"),"50%",IF(AND(AB16="Preventivo",AC16="Manual"),"40%",IF(AND(AB16="Detectivo",AC16="Automático"),"40%",IF(AND(AB16="Detectivo",AC16="Manual"),"30%",IF(AND(AB16="Correctivo",AC16="Automático"),"35%",IF(AND(AB16="Correctivo",AC16="Manual"),"25%",""))))))</f>
        <v>40%</v>
      </c>
      <c r="AE16" s="183" t="s">
        <v>106</v>
      </c>
      <c r="AF16" s="183" t="s">
        <v>107</v>
      </c>
      <c r="AG16" s="183" t="s">
        <v>108</v>
      </c>
      <c r="AH16" s="185">
        <f>IFERROR(IF(AA16="Probabilidad",(M16-(+M16*AD16)),IF(AA16="Impacto",M16,"")),"")</f>
        <v>0.36</v>
      </c>
      <c r="AI16" s="186" t="str">
        <f t="shared" ref="AI16:AI47" si="10">IFERROR(IF(AH16="","",IF(AH16&lt;=0.2,"Muy Baja",IF(AH16&lt;=0.4,"Baja",IF(AH16&lt;=0.6,"Media",IF(AH16&lt;=0.8,"Alta","Muy Alta"))))),"")</f>
        <v>Baja</v>
      </c>
      <c r="AJ16" s="187">
        <f t="shared" ref="AJ16:AJ47" si="11">+AH16</f>
        <v>0.36</v>
      </c>
      <c r="AK16" s="186" t="str">
        <f t="shared" ref="AK16:AK47" si="12">IFERROR(IF(AL16="","",IF(AL16&lt;=0.2,"Leve",IF(AL16&lt;=0.4,"Menor",IF(AL16&lt;=0.6,"Moderado",IF(AL16&lt;=0.8,"Mayor","Catastrófico"))))),"")</f>
        <v>Mayor</v>
      </c>
      <c r="AL16" s="187">
        <f>IFERROR(IF(AA16="Impacto",(Q16-(+Q16*AD16)),IF(AA16="Probabilidad",Q16,"")),"")</f>
        <v>0.8</v>
      </c>
      <c r="AM16" s="188" t="str">
        <f t="shared" ref="AM16:AM47" si="13">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Alto</v>
      </c>
      <c r="AN16" s="189" t="s">
        <v>109</v>
      </c>
      <c r="AO16" s="163"/>
      <c r="AP16" s="165" t="str">
        <f t="shared" si="4"/>
        <v/>
      </c>
      <c r="AQ16" s="163"/>
      <c r="AR16" s="165" t="str">
        <f t="shared" si="5"/>
        <v/>
      </c>
      <c r="AS16" s="163" t="str">
        <f t="shared" si="6"/>
        <v/>
      </c>
      <c r="AT16" s="165" t="str">
        <f t="shared" si="7"/>
        <v/>
      </c>
      <c r="AU16" s="127" t="s">
        <v>248</v>
      </c>
      <c r="AV16" s="129" t="s">
        <v>110</v>
      </c>
      <c r="AW16" s="129" t="s">
        <v>302</v>
      </c>
      <c r="AX16" s="129" t="s">
        <v>302</v>
      </c>
      <c r="AY16" s="127" t="s">
        <v>313</v>
      </c>
      <c r="AZ16" s="491" t="s">
        <v>112</v>
      </c>
      <c r="BA16" s="179"/>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41.75" customHeight="1" x14ac:dyDescent="0.3">
      <c r="A17" s="267"/>
      <c r="B17" s="269"/>
      <c r="C17" s="272"/>
      <c r="D17" s="193" t="s">
        <v>128</v>
      </c>
      <c r="E17" s="193" t="s">
        <v>129</v>
      </c>
      <c r="F17" s="272"/>
      <c r="G17" s="274"/>
      <c r="H17" s="274"/>
      <c r="I17" s="274"/>
      <c r="J17" s="272"/>
      <c r="K17" s="259"/>
      <c r="L17" s="257"/>
      <c r="M17" s="261"/>
      <c r="N17" s="265"/>
      <c r="O17" s="261">
        <f>IF(NOT(ISERROR(MATCH(N17,_xlfn.ANCHORARRAY(G28),0))),M30&amp;"Por favor no seleccionar los criterios de impacto",N17)</f>
        <v>0</v>
      </c>
      <c r="P17" s="257"/>
      <c r="Q17" s="261"/>
      <c r="R17" s="263"/>
      <c r="S17" s="263"/>
      <c r="T17" s="263"/>
      <c r="U17" s="263"/>
      <c r="V17" s="263"/>
      <c r="W17" s="263"/>
      <c r="X17" s="263"/>
      <c r="Y17" s="5">
        <v>2</v>
      </c>
      <c r="Z17" s="204" t="s">
        <v>130</v>
      </c>
      <c r="AA17" s="182" t="str">
        <f t="shared" si="8"/>
        <v>Probabilidad</v>
      </c>
      <c r="AB17" s="183" t="s">
        <v>104</v>
      </c>
      <c r="AC17" s="183" t="s">
        <v>105</v>
      </c>
      <c r="AD17" s="184" t="str">
        <f t="shared" si="9"/>
        <v>40%</v>
      </c>
      <c r="AE17" s="183" t="s">
        <v>106</v>
      </c>
      <c r="AF17" s="183" t="s">
        <v>107</v>
      </c>
      <c r="AG17" s="183" t="s">
        <v>108</v>
      </c>
      <c r="AH17" s="185">
        <f>IFERROR(IF(AND(AA16="Probabilidad",AA17="Probabilidad"),(AJ16-(+AJ16*AD17)),IF(AA17="Probabilidad",(M16-(+M16*AD17)),IF(AA17="Impacto",AJ16,""))),"")</f>
        <v>0.216</v>
      </c>
      <c r="AI17" s="186" t="str">
        <f t="shared" si="10"/>
        <v>Baja</v>
      </c>
      <c r="AJ17" s="187">
        <f t="shared" si="11"/>
        <v>0.216</v>
      </c>
      <c r="AK17" s="186" t="str">
        <f t="shared" si="12"/>
        <v>Mayor</v>
      </c>
      <c r="AL17" s="187">
        <f>IFERROR(IF(AND(AA16="Impacto",AA17="Impacto"),(AL16-(+AL16*AD17)),IF(AA17="Impacto",(Q16-(+Q16*AD17)),IF(AA17="Probabilidad",AL16,""))),"")</f>
        <v>0.8</v>
      </c>
      <c r="AM17" s="188" t="str">
        <f t="shared" si="13"/>
        <v>Alto</v>
      </c>
      <c r="AN17" s="189" t="s">
        <v>109</v>
      </c>
      <c r="AO17" s="163"/>
      <c r="AP17" s="165" t="str">
        <f t="shared" si="4"/>
        <v/>
      </c>
      <c r="AQ17" s="163"/>
      <c r="AR17" s="165" t="str">
        <f t="shared" si="5"/>
        <v/>
      </c>
      <c r="AS17" s="163" t="str">
        <f t="shared" si="6"/>
        <v/>
      </c>
      <c r="AT17" s="165" t="str">
        <f t="shared" si="7"/>
        <v/>
      </c>
      <c r="AU17" s="127" t="s">
        <v>249</v>
      </c>
      <c r="AV17" s="129" t="s">
        <v>250</v>
      </c>
      <c r="AW17" s="129" t="s">
        <v>302</v>
      </c>
      <c r="AX17" s="129" t="s">
        <v>302</v>
      </c>
      <c r="AY17" s="128" t="s">
        <v>303</v>
      </c>
      <c r="AZ17" s="129" t="s">
        <v>230</v>
      </c>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93.5" customHeight="1" x14ac:dyDescent="0.3">
      <c r="A18" s="267"/>
      <c r="B18" s="269"/>
      <c r="C18" s="272"/>
      <c r="D18" s="193"/>
      <c r="E18" s="193"/>
      <c r="F18" s="193"/>
      <c r="G18" s="274"/>
      <c r="H18" s="197"/>
      <c r="I18" s="197"/>
      <c r="J18" s="272"/>
      <c r="K18" s="259"/>
      <c r="L18" s="257"/>
      <c r="M18" s="261"/>
      <c r="N18" s="265"/>
      <c r="O18" s="261">
        <f>IF(NOT(ISERROR(MATCH(N18,_xlfn.ANCHORARRAY(G29),0))),M31&amp;"Por favor no seleccionar los criterios de impacto",N18)</f>
        <v>0</v>
      </c>
      <c r="P18" s="257"/>
      <c r="Q18" s="261"/>
      <c r="R18" s="263"/>
      <c r="S18" s="278"/>
      <c r="T18" s="278"/>
      <c r="U18" s="278"/>
      <c r="V18" s="278"/>
      <c r="W18" s="278"/>
      <c r="X18" s="278"/>
      <c r="Y18" s="5">
        <v>3</v>
      </c>
      <c r="Z18" s="204" t="s">
        <v>294</v>
      </c>
      <c r="AA18" s="182" t="str">
        <f t="shared" si="8"/>
        <v/>
      </c>
      <c r="AB18" s="183"/>
      <c r="AC18" s="183"/>
      <c r="AD18" s="184" t="str">
        <f t="shared" si="9"/>
        <v/>
      </c>
      <c r="AE18" s="183"/>
      <c r="AF18" s="183"/>
      <c r="AG18" s="183"/>
      <c r="AH18" s="185" t="str">
        <f>IFERROR(IF(AND(AA17="Probabilidad",AA18="Probabilidad"),(AJ17-(+AJ17*AD18)),IF(AND(AA17="Impacto",AA18="Probabilidad"),(AJ16-(+AJ16*AD18)),IF(AA18="Impacto",AJ17,""))),"")</f>
        <v/>
      </c>
      <c r="AI18" s="186" t="str">
        <f t="shared" si="10"/>
        <v/>
      </c>
      <c r="AJ18" s="187" t="str">
        <f t="shared" si="11"/>
        <v/>
      </c>
      <c r="AK18" s="186" t="str">
        <f t="shared" si="12"/>
        <v/>
      </c>
      <c r="AL18" s="187" t="str">
        <f>IFERROR(IF(AND(AA17="Impacto",AA18="Impacto"),(AL17-(+AL17*AD18)),IF(AND(AA17="Probabilidad",AA18="Impacto"),(AL16-(+AL16*AD18)),IF(AA18="Probabilidad",AL17,""))),"")</f>
        <v/>
      </c>
      <c r="AM18" s="188" t="str">
        <f t="shared" si="13"/>
        <v/>
      </c>
      <c r="AN18" s="189"/>
      <c r="AO18" s="163">
        <v>4</v>
      </c>
      <c r="AP18" s="165" t="str">
        <f t="shared" si="4"/>
        <v>PROBABLE</v>
      </c>
      <c r="AQ18" s="163">
        <v>5</v>
      </c>
      <c r="AR18" s="165" t="str">
        <f t="shared" si="5"/>
        <v>ALTO</v>
      </c>
      <c r="AS18" s="163">
        <f t="shared" si="6"/>
        <v>20</v>
      </c>
      <c r="AT18" s="165" t="str">
        <f t="shared" si="7"/>
        <v>ALTA</v>
      </c>
      <c r="AU18" s="127" t="s">
        <v>293</v>
      </c>
      <c r="AV18" s="129" t="s">
        <v>250</v>
      </c>
      <c r="AW18" s="129" t="s">
        <v>302</v>
      </c>
      <c r="AX18" s="179" t="s">
        <v>302</v>
      </c>
      <c r="AY18" s="127" t="s">
        <v>304</v>
      </c>
      <c r="AZ18" s="129" t="s">
        <v>230</v>
      </c>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4.1500000000000004" customHeight="1" x14ac:dyDescent="0.3">
      <c r="A19" s="267"/>
      <c r="B19" s="269"/>
      <c r="C19" s="272"/>
      <c r="D19" s="193"/>
      <c r="E19" s="193"/>
      <c r="F19" s="193"/>
      <c r="G19" s="274"/>
      <c r="H19" s="197"/>
      <c r="I19" s="197"/>
      <c r="J19" s="272"/>
      <c r="K19" s="259"/>
      <c r="L19" s="257"/>
      <c r="M19" s="261"/>
      <c r="N19" s="265"/>
      <c r="O19" s="261">
        <f>IF(NOT(ISERROR(MATCH(N19,_xlfn.ANCHORARRAY(G30),0))),M32&amp;"Por favor no seleccionar los criterios de impacto",N19)</f>
        <v>0</v>
      </c>
      <c r="P19" s="257"/>
      <c r="Q19" s="261"/>
      <c r="R19" s="263"/>
      <c r="S19" s="163"/>
      <c r="T19" s="163" t="str">
        <f t="shared" ref="T19:T58" si="14">+IF(S19=5,"CASI SEGURO",(IF(S19=4,"PROBABLE",(IF(S19=3,"POSIBLE",(IF(S19=2,"RARA VEZ",(IF(S19=1,"IMPROBABLE","")))))))))</f>
        <v/>
      </c>
      <c r="U19" s="163"/>
      <c r="V19" s="163" t="str">
        <f t="shared" ref="V19:V58" si="15">+IF(U19=5,"ALTO",(IF(U19=3,"MEDIO",(IF(U19=1,"BAJO",IF(OR(U19=2,U19=4),"NO APLICA",""))))))</f>
        <v/>
      </c>
      <c r="W19" s="163" t="str">
        <f t="shared" ref="W19:W58" si="16">IF(AND(S19&lt;&gt;"",U19&lt;&gt;"",V19&lt;&gt;"NO APLICA"),S19*U19,"")</f>
        <v/>
      </c>
      <c r="X19" s="163" t="str">
        <f t="shared" ref="X19:X58" si="17">IF(AND(W19&lt;4,W19&gt;0),"BAJA",IF(AND(W19&gt;9,W19&lt;26),"ALTA",IF(AND(W19&gt;3,W19&lt;10),"MEDIA","")))</f>
        <v/>
      </c>
      <c r="Y19" s="5">
        <v>4</v>
      </c>
      <c r="Z19" s="203"/>
      <c r="AA19" s="182" t="str">
        <f t="shared" si="8"/>
        <v/>
      </c>
      <c r="AB19" s="183"/>
      <c r="AC19" s="183"/>
      <c r="AD19" s="184" t="str">
        <f t="shared" si="9"/>
        <v/>
      </c>
      <c r="AE19" s="183"/>
      <c r="AF19" s="183"/>
      <c r="AG19" s="183"/>
      <c r="AH19" s="185" t="str">
        <f>IFERROR(IF(AND(AA18="Probabilidad",AA19="Probabilidad"),(AJ18-(+AJ18*AD19)),IF(AND(AA18="Impacto",AA19="Probabilidad"),(AJ17-(+AJ17*AD19)),IF(AA19="Impacto",AJ18,""))),"")</f>
        <v/>
      </c>
      <c r="AI19" s="186" t="str">
        <f t="shared" si="10"/>
        <v/>
      </c>
      <c r="AJ19" s="187" t="str">
        <f t="shared" si="11"/>
        <v/>
      </c>
      <c r="AK19" s="186" t="str">
        <f t="shared" si="12"/>
        <v/>
      </c>
      <c r="AL19" s="187" t="str">
        <f>IFERROR(IF(AND(AA18="Impacto",AA19="Impacto"),(AL18-(+AL18*AD19)),IF(AND(AA18="Probabilidad",AA19="Impacto"),(AL17-(+AL17*AD19)),IF(AA19="Probabilidad",AL18,""))),"")</f>
        <v/>
      </c>
      <c r="AM19" s="188" t="str">
        <f t="shared" si="13"/>
        <v/>
      </c>
      <c r="AN19" s="189"/>
      <c r="AO19" s="163"/>
      <c r="AP19" s="165" t="str">
        <f t="shared" si="4"/>
        <v/>
      </c>
      <c r="AQ19" s="163"/>
      <c r="AR19" s="165" t="str">
        <f t="shared" si="5"/>
        <v/>
      </c>
      <c r="AS19" s="163" t="str">
        <f t="shared" si="6"/>
        <v/>
      </c>
      <c r="AT19" s="165" t="str">
        <f t="shared" si="7"/>
        <v/>
      </c>
      <c r="AU19" s="118"/>
      <c r="AV19" s="119"/>
      <c r="AW19" s="120"/>
      <c r="AX19" s="120"/>
      <c r="AY19" s="118"/>
      <c r="AZ19" s="129"/>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6.149999999999999" customHeight="1" x14ac:dyDescent="0.3">
      <c r="A20" s="267"/>
      <c r="B20" s="269"/>
      <c r="C20" s="272"/>
      <c r="D20" s="193"/>
      <c r="E20" s="193"/>
      <c r="F20" s="193"/>
      <c r="G20" s="274"/>
      <c r="H20" s="197"/>
      <c r="I20" s="197"/>
      <c r="J20" s="272"/>
      <c r="K20" s="259"/>
      <c r="L20" s="257"/>
      <c r="M20" s="261"/>
      <c r="N20" s="265"/>
      <c r="O20" s="261">
        <f>IF(NOT(ISERROR(MATCH(N20,_xlfn.ANCHORARRAY(G31),0))),M33&amp;"Por favor no seleccionar los criterios de impacto",N20)</f>
        <v>0</v>
      </c>
      <c r="P20" s="257"/>
      <c r="Q20" s="261"/>
      <c r="R20" s="263"/>
      <c r="S20" s="163"/>
      <c r="T20" s="163" t="str">
        <f t="shared" si="14"/>
        <v/>
      </c>
      <c r="U20" s="163"/>
      <c r="V20" s="163" t="str">
        <f t="shared" si="15"/>
        <v/>
      </c>
      <c r="W20" s="163" t="str">
        <f t="shared" si="16"/>
        <v/>
      </c>
      <c r="X20" s="163" t="str">
        <f t="shared" si="17"/>
        <v/>
      </c>
      <c r="Y20" s="5">
        <v>5</v>
      </c>
      <c r="Z20" s="181"/>
      <c r="AA20" s="182" t="str">
        <f t="shared" si="8"/>
        <v/>
      </c>
      <c r="AB20" s="183"/>
      <c r="AC20" s="183"/>
      <c r="AD20" s="184" t="str">
        <f t="shared" si="9"/>
        <v/>
      </c>
      <c r="AE20" s="183"/>
      <c r="AF20" s="183"/>
      <c r="AG20" s="183"/>
      <c r="AH20" s="185" t="str">
        <f>IFERROR(IF(AND(AA19="Probabilidad",AA20="Probabilidad"),(AJ19-(+AJ19*AD20)),IF(AND(AA19="Impacto",AA20="Probabilidad"),(AJ18-(+AJ18*AD20)),IF(AA20="Impacto",AJ19,""))),"")</f>
        <v/>
      </c>
      <c r="AI20" s="186" t="str">
        <f t="shared" si="10"/>
        <v/>
      </c>
      <c r="AJ20" s="187" t="str">
        <f t="shared" si="11"/>
        <v/>
      </c>
      <c r="AK20" s="186" t="str">
        <f t="shared" si="12"/>
        <v/>
      </c>
      <c r="AL20" s="187" t="str">
        <f>IFERROR(IF(AND(AA19="Impacto",AA20="Impacto"),(AL19-(+AL19*AD20)),IF(AND(AA19="Probabilidad",AA20="Impacto"),(AL18-(+AL18*AD20)),IF(AA20="Probabilidad",AL19,""))),"")</f>
        <v/>
      </c>
      <c r="AM20" s="188" t="str">
        <f t="shared" si="13"/>
        <v/>
      </c>
      <c r="AN20" s="189"/>
      <c r="AO20" s="163"/>
      <c r="AP20" s="165" t="str">
        <f t="shared" si="4"/>
        <v/>
      </c>
      <c r="AQ20" s="163"/>
      <c r="AR20" s="165" t="str">
        <f t="shared" si="5"/>
        <v/>
      </c>
      <c r="AS20" s="163" t="str">
        <f t="shared" si="6"/>
        <v/>
      </c>
      <c r="AT20" s="165" t="str">
        <f t="shared" si="7"/>
        <v/>
      </c>
      <c r="AU20" s="118"/>
      <c r="AV20" s="119"/>
      <c r="AW20" s="120"/>
      <c r="AX20" s="120"/>
      <c r="AY20" s="118"/>
      <c r="AZ20" s="129"/>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7.9" customHeight="1" x14ac:dyDescent="0.3">
      <c r="A21" s="276"/>
      <c r="B21" s="270"/>
      <c r="C21" s="275"/>
      <c r="D21" s="195"/>
      <c r="E21" s="195"/>
      <c r="F21" s="195"/>
      <c r="G21" s="277"/>
      <c r="H21" s="198"/>
      <c r="I21" s="198"/>
      <c r="J21" s="275"/>
      <c r="K21" s="279"/>
      <c r="L21" s="282"/>
      <c r="M21" s="280"/>
      <c r="N21" s="281"/>
      <c r="O21" s="280">
        <f>IF(NOT(ISERROR(MATCH(N21,_xlfn.ANCHORARRAY(G32),0))),M34&amp;"Por favor no seleccionar los criterios de impacto",N21)</f>
        <v>0</v>
      </c>
      <c r="P21" s="282"/>
      <c r="Q21" s="280"/>
      <c r="R21" s="278"/>
      <c r="S21" s="163"/>
      <c r="T21" s="163" t="str">
        <f t="shared" si="14"/>
        <v/>
      </c>
      <c r="U21" s="163"/>
      <c r="V21" s="163" t="str">
        <f t="shared" si="15"/>
        <v/>
      </c>
      <c r="W21" s="163" t="str">
        <f t="shared" si="16"/>
        <v/>
      </c>
      <c r="X21" s="163" t="str">
        <f t="shared" si="17"/>
        <v/>
      </c>
      <c r="Y21" s="5">
        <v>6</v>
      </c>
      <c r="Z21" s="181"/>
      <c r="AA21" s="182" t="str">
        <f t="shared" si="8"/>
        <v/>
      </c>
      <c r="AB21" s="183"/>
      <c r="AC21" s="183"/>
      <c r="AD21" s="184" t="str">
        <f t="shared" si="9"/>
        <v/>
      </c>
      <c r="AE21" s="183"/>
      <c r="AF21" s="183"/>
      <c r="AG21" s="183"/>
      <c r="AH21" s="185" t="str">
        <f>IFERROR(IF(AND(AA20="Probabilidad",AA21="Probabilidad"),(AJ20-(+AJ20*AD21)),IF(AND(AA20="Impacto",AA21="Probabilidad"),(AJ19-(+AJ19*AD21)),IF(AA21="Impacto",AJ20,""))),"")</f>
        <v/>
      </c>
      <c r="AI21" s="186" t="str">
        <f t="shared" si="10"/>
        <v/>
      </c>
      <c r="AJ21" s="187" t="str">
        <f t="shared" si="11"/>
        <v/>
      </c>
      <c r="AK21" s="186" t="str">
        <f t="shared" si="12"/>
        <v/>
      </c>
      <c r="AL21" s="187" t="str">
        <f>IFERROR(IF(AND(AA20="Impacto",AA21="Impacto"),(AL20-(+AL20*AD21)),IF(AND(AA20="Probabilidad",AA21="Impacto"),(AL19-(+AL19*AD21)),IF(AA21="Probabilidad",AL20,""))),"")</f>
        <v/>
      </c>
      <c r="AM21" s="188" t="str">
        <f t="shared" si="13"/>
        <v/>
      </c>
      <c r="AN21" s="189"/>
      <c r="AO21" s="163"/>
      <c r="AP21" s="165" t="str">
        <f t="shared" si="4"/>
        <v/>
      </c>
      <c r="AQ21" s="163"/>
      <c r="AR21" s="165" t="str">
        <f t="shared" si="5"/>
        <v/>
      </c>
      <c r="AS21" s="163" t="str">
        <f t="shared" si="6"/>
        <v/>
      </c>
      <c r="AT21" s="165" t="str">
        <f t="shared" si="7"/>
        <v/>
      </c>
      <c r="AU21" s="118"/>
      <c r="AV21" s="119"/>
      <c r="AW21" s="120"/>
      <c r="AX21" s="120"/>
      <c r="AY21" s="118"/>
      <c r="AZ21" s="129"/>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row>
    <row r="22" spans="1:84" ht="151.5" customHeight="1" x14ac:dyDescent="0.3">
      <c r="A22" s="266">
        <v>3</v>
      </c>
      <c r="B22" s="167"/>
      <c r="C22" s="271"/>
      <c r="D22" s="271"/>
      <c r="E22" s="271"/>
      <c r="F22" s="192"/>
      <c r="G22" s="273"/>
      <c r="H22" s="196"/>
      <c r="I22" s="196"/>
      <c r="J22" s="271"/>
      <c r="K22" s="258"/>
      <c r="L22" s="256" t="str">
        <f>IF(K22&lt;=0,"",IF(K22&lt;=2,"Muy Baja",IF(K22&lt;=24,"Baja",IF(K22&lt;=500,"Media",IF(K22&lt;=5000,"Alta","Muy Alta")))))</f>
        <v/>
      </c>
      <c r="M22" s="260" t="str">
        <f>IF(L22="","",IF(L22="Muy Baja",0.2,IF(L22="Baja",0.4,IF(L22="Media",0.6,IF(L22="Alta",0.8,IF(L22="Muy Alta",1,))))))</f>
        <v/>
      </c>
      <c r="N22" s="264"/>
      <c r="O22" s="260">
        <f>IF(NOT(ISERROR(MATCH(N22,'Tabla Impacto'!$B$221:$B$223,0))),'Tabla Impacto'!$F$223&amp;"Por favor no seleccionar los criterios de impacto(Afectación Económica o presupuestal y Pérdida Reputacional)",N22)</f>
        <v>0</v>
      </c>
      <c r="P22" s="256" t="str">
        <f>IF(OR(O22='Tabla Impacto'!$C$11,O22='Tabla Impacto'!$D$11),"Leve",IF(OR(O22='Tabla Impacto'!$C$12,O22='Tabla Impacto'!$D$12),"Menor",IF(OR(O22='Tabla Impacto'!$C$13,O22='Tabla Impacto'!$D$13),"Moderado",IF(OR(O22='Tabla Impacto'!$C$14,O22='Tabla Impacto'!$D$14),"Mayor",IF(OR(O22='Tabla Impacto'!$C$15,O22='Tabla Impacto'!$D$15),"Catastrófico","")))))</f>
        <v/>
      </c>
      <c r="Q22" s="260" t="str">
        <f>IF(P22="","",IF(P22="Leve",0.2,IF(P22="Menor",0.4,IF(P22="Moderado",0.6,IF(P22="Mayor",0.8,IF(P22="Catastrófico",1,))))))</f>
        <v/>
      </c>
      <c r="R22" s="262"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163"/>
      <c r="T22" s="163" t="str">
        <f t="shared" si="14"/>
        <v/>
      </c>
      <c r="U22" s="163"/>
      <c r="V22" s="163" t="str">
        <f t="shared" si="15"/>
        <v/>
      </c>
      <c r="W22" s="163" t="str">
        <f t="shared" si="16"/>
        <v/>
      </c>
      <c r="X22" s="163" t="str">
        <f t="shared" si="17"/>
        <v/>
      </c>
      <c r="Y22" s="5">
        <v>1</v>
      </c>
      <c r="Z22" s="181"/>
      <c r="AA22" s="182" t="str">
        <f t="shared" si="8"/>
        <v/>
      </c>
      <c r="AB22" s="183"/>
      <c r="AC22" s="183"/>
      <c r="AD22" s="184" t="str">
        <f t="shared" si="9"/>
        <v/>
      </c>
      <c r="AE22" s="183"/>
      <c r="AF22" s="183"/>
      <c r="AG22" s="183"/>
      <c r="AH22" s="185" t="str">
        <f>IFERROR(IF(AA22="Probabilidad",(M22-(+M22*AD22)),IF(AA22="Impacto",M22,"")),"")</f>
        <v/>
      </c>
      <c r="AI22" s="186" t="str">
        <f t="shared" si="10"/>
        <v/>
      </c>
      <c r="AJ22" s="187" t="str">
        <f t="shared" si="11"/>
        <v/>
      </c>
      <c r="AK22" s="186" t="str">
        <f t="shared" si="12"/>
        <v/>
      </c>
      <c r="AL22" s="187" t="str">
        <f>IFERROR(IF(AA22="Impacto",(Q22-(+Q22*AD22)),IF(AA22="Probabilidad",Q22,"")),"")</f>
        <v/>
      </c>
      <c r="AM22" s="188" t="str">
        <f t="shared" si="13"/>
        <v/>
      </c>
      <c r="AN22" s="189"/>
      <c r="AO22" s="163"/>
      <c r="AP22" s="165" t="str">
        <f t="shared" si="4"/>
        <v/>
      </c>
      <c r="AQ22" s="163"/>
      <c r="AR22" s="165" t="str">
        <f t="shared" si="5"/>
        <v/>
      </c>
      <c r="AS22" s="163" t="str">
        <f t="shared" si="6"/>
        <v/>
      </c>
      <c r="AT22" s="165" t="str">
        <f t="shared" si="7"/>
        <v/>
      </c>
      <c r="AU22" s="118"/>
      <c r="AV22" s="119"/>
      <c r="AW22" s="120"/>
      <c r="AX22" s="120"/>
      <c r="AY22" s="118"/>
      <c r="AZ22" s="129"/>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row>
    <row r="23" spans="1:84" ht="151.5" customHeight="1" x14ac:dyDescent="0.3">
      <c r="A23" s="267"/>
      <c r="B23" s="168"/>
      <c r="C23" s="272"/>
      <c r="D23" s="272"/>
      <c r="E23" s="272"/>
      <c r="F23" s="193"/>
      <c r="G23" s="274"/>
      <c r="H23" s="197"/>
      <c r="I23" s="197"/>
      <c r="J23" s="272"/>
      <c r="K23" s="259"/>
      <c r="L23" s="257"/>
      <c r="M23" s="261"/>
      <c r="N23" s="265"/>
      <c r="O23" s="261">
        <f>IF(NOT(ISERROR(MATCH(N23,_xlfn.ANCHORARRAY(G34),0))),M36&amp;"Por favor no seleccionar los criterios de impacto",N23)</f>
        <v>0</v>
      </c>
      <c r="P23" s="257"/>
      <c r="Q23" s="261"/>
      <c r="R23" s="263"/>
      <c r="S23" s="163"/>
      <c r="T23" s="163" t="str">
        <f t="shared" si="14"/>
        <v/>
      </c>
      <c r="U23" s="163"/>
      <c r="V23" s="163" t="str">
        <f t="shared" si="15"/>
        <v/>
      </c>
      <c r="W23" s="163" t="str">
        <f t="shared" si="16"/>
        <v/>
      </c>
      <c r="X23" s="163" t="str">
        <f t="shared" si="17"/>
        <v/>
      </c>
      <c r="Y23" s="5">
        <v>2</v>
      </c>
      <c r="Z23" s="181"/>
      <c r="AA23" s="182" t="str">
        <f t="shared" si="8"/>
        <v/>
      </c>
      <c r="AB23" s="183"/>
      <c r="AC23" s="183"/>
      <c r="AD23" s="184" t="str">
        <f t="shared" si="9"/>
        <v/>
      </c>
      <c r="AE23" s="183"/>
      <c r="AF23" s="183"/>
      <c r="AG23" s="183"/>
      <c r="AH23" s="191" t="str">
        <f>IFERROR(IF(AND(AA22="Probabilidad",AA23="Probabilidad"),(AJ22-(+AJ22*AD23)),IF(AA23="Probabilidad",(M22-(+M22*AD23)),IF(AA23="Impacto",AJ22,""))),"")</f>
        <v/>
      </c>
      <c r="AI23" s="186" t="str">
        <f t="shared" si="10"/>
        <v/>
      </c>
      <c r="AJ23" s="187" t="str">
        <f t="shared" si="11"/>
        <v/>
      </c>
      <c r="AK23" s="186" t="str">
        <f t="shared" si="12"/>
        <v/>
      </c>
      <c r="AL23" s="187" t="str">
        <f>IFERROR(IF(AND(AA22="Impacto",AA23="Impacto"),(AL22-(+AL22*AD23)),IF(AA23="Impacto",(Q22-(+Q22*AD23)),IF(AA23="Probabilidad",AL22,""))),"")</f>
        <v/>
      </c>
      <c r="AM23" s="188" t="str">
        <f t="shared" si="13"/>
        <v/>
      </c>
      <c r="AN23" s="189"/>
      <c r="AO23" s="163"/>
      <c r="AP23" s="165" t="str">
        <f t="shared" si="4"/>
        <v/>
      </c>
      <c r="AQ23" s="163"/>
      <c r="AR23" s="165" t="str">
        <f t="shared" si="5"/>
        <v/>
      </c>
      <c r="AS23" s="163" t="str">
        <f t="shared" si="6"/>
        <v/>
      </c>
      <c r="AT23" s="165" t="str">
        <f t="shared" si="7"/>
        <v/>
      </c>
      <c r="AU23" s="118"/>
      <c r="AV23" s="119"/>
      <c r="AW23" s="120"/>
      <c r="AX23" s="120"/>
      <c r="AY23" s="118"/>
      <c r="AZ23" s="129"/>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row>
    <row r="24" spans="1:84" ht="151.5" customHeight="1" x14ac:dyDescent="0.3">
      <c r="A24" s="267"/>
      <c r="B24" s="168"/>
      <c r="C24" s="272"/>
      <c r="D24" s="272"/>
      <c r="E24" s="272"/>
      <c r="F24" s="193"/>
      <c r="G24" s="274"/>
      <c r="H24" s="197"/>
      <c r="I24" s="197"/>
      <c r="J24" s="272"/>
      <c r="K24" s="259"/>
      <c r="L24" s="257"/>
      <c r="M24" s="261"/>
      <c r="N24" s="265"/>
      <c r="O24" s="261">
        <f>IF(NOT(ISERROR(MATCH(N24,_xlfn.ANCHORARRAY(G35),0))),M37&amp;"Por favor no seleccionar los criterios de impacto",N24)</f>
        <v>0</v>
      </c>
      <c r="P24" s="257"/>
      <c r="Q24" s="261"/>
      <c r="R24" s="263"/>
      <c r="S24" s="163"/>
      <c r="T24" s="163" t="str">
        <f t="shared" si="14"/>
        <v/>
      </c>
      <c r="U24" s="163"/>
      <c r="V24" s="163" t="str">
        <f t="shared" si="15"/>
        <v/>
      </c>
      <c r="W24" s="163" t="str">
        <f t="shared" si="16"/>
        <v/>
      </c>
      <c r="X24" s="163" t="str">
        <f t="shared" si="17"/>
        <v/>
      </c>
      <c r="Y24" s="5">
        <v>3</v>
      </c>
      <c r="Z24" s="190"/>
      <c r="AA24" s="182" t="str">
        <f t="shared" si="8"/>
        <v/>
      </c>
      <c r="AB24" s="183"/>
      <c r="AC24" s="183"/>
      <c r="AD24" s="184" t="str">
        <f t="shared" si="9"/>
        <v/>
      </c>
      <c r="AE24" s="183"/>
      <c r="AF24" s="183"/>
      <c r="AG24" s="183"/>
      <c r="AH24" s="185" t="str">
        <f>IFERROR(IF(AND(AA23="Probabilidad",AA24="Probabilidad"),(AJ23-(+AJ23*AD24)),IF(AND(AA23="Impacto",AA24="Probabilidad"),(AJ22-(+AJ22*AD24)),IF(AA24="Impacto",AJ23,""))),"")</f>
        <v/>
      </c>
      <c r="AI24" s="186" t="str">
        <f t="shared" si="10"/>
        <v/>
      </c>
      <c r="AJ24" s="187" t="str">
        <f t="shared" si="11"/>
        <v/>
      </c>
      <c r="AK24" s="186" t="str">
        <f t="shared" si="12"/>
        <v/>
      </c>
      <c r="AL24" s="187" t="str">
        <f>IFERROR(IF(AND(AA23="Impacto",AA24="Impacto"),(AL23-(+AL23*AD24)),IF(AND(AA23="Probabilidad",AA24="Impacto"),(AL22-(+AL22*AD24)),IF(AA24="Probabilidad",AL23,""))),"")</f>
        <v/>
      </c>
      <c r="AM24" s="188" t="str">
        <f t="shared" si="13"/>
        <v/>
      </c>
      <c r="AN24" s="189"/>
      <c r="AO24" s="163"/>
      <c r="AP24" s="165" t="str">
        <f t="shared" si="4"/>
        <v/>
      </c>
      <c r="AQ24" s="163"/>
      <c r="AR24" s="165" t="str">
        <f t="shared" si="5"/>
        <v/>
      </c>
      <c r="AS24" s="163" t="str">
        <f t="shared" si="6"/>
        <v/>
      </c>
      <c r="AT24" s="165" t="str">
        <f t="shared" si="7"/>
        <v/>
      </c>
      <c r="AU24" s="118"/>
      <c r="AV24" s="119"/>
      <c r="AW24" s="120"/>
      <c r="AX24" s="120"/>
      <c r="AY24" s="118"/>
      <c r="AZ24" s="129"/>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51.5" customHeight="1" x14ac:dyDescent="0.3">
      <c r="A25" s="267"/>
      <c r="B25" s="168"/>
      <c r="C25" s="272"/>
      <c r="D25" s="272"/>
      <c r="E25" s="272"/>
      <c r="F25" s="193"/>
      <c r="G25" s="274"/>
      <c r="H25" s="197"/>
      <c r="I25" s="197"/>
      <c r="J25" s="272"/>
      <c r="K25" s="259"/>
      <c r="L25" s="257"/>
      <c r="M25" s="261"/>
      <c r="N25" s="265"/>
      <c r="O25" s="261">
        <f>IF(NOT(ISERROR(MATCH(N25,_xlfn.ANCHORARRAY(G36),0))),M38&amp;"Por favor no seleccionar los criterios de impacto",N25)</f>
        <v>0</v>
      </c>
      <c r="P25" s="257"/>
      <c r="Q25" s="261"/>
      <c r="R25" s="263"/>
      <c r="S25" s="163"/>
      <c r="T25" s="163" t="str">
        <f t="shared" si="14"/>
        <v/>
      </c>
      <c r="U25" s="163"/>
      <c r="V25" s="163" t="str">
        <f t="shared" si="15"/>
        <v/>
      </c>
      <c r="W25" s="163" t="str">
        <f t="shared" si="16"/>
        <v/>
      </c>
      <c r="X25" s="163" t="str">
        <f t="shared" si="17"/>
        <v/>
      </c>
      <c r="Y25" s="5">
        <v>4</v>
      </c>
      <c r="Z25" s="181"/>
      <c r="AA25" s="182" t="str">
        <f t="shared" si="8"/>
        <v/>
      </c>
      <c r="AB25" s="183"/>
      <c r="AC25" s="183"/>
      <c r="AD25" s="184" t="str">
        <f t="shared" si="9"/>
        <v/>
      </c>
      <c r="AE25" s="183"/>
      <c r="AF25" s="183"/>
      <c r="AG25" s="183"/>
      <c r="AH25" s="185" t="str">
        <f>IFERROR(IF(AND(AA24="Probabilidad",AA25="Probabilidad"),(AJ24-(+AJ24*AD25)),IF(AND(AA24="Impacto",AA25="Probabilidad"),(AJ23-(+AJ23*AD25)),IF(AA25="Impacto",AJ24,""))),"")</f>
        <v/>
      </c>
      <c r="AI25" s="186" t="str">
        <f t="shared" si="10"/>
        <v/>
      </c>
      <c r="AJ25" s="187" t="str">
        <f t="shared" si="11"/>
        <v/>
      </c>
      <c r="AK25" s="186" t="str">
        <f t="shared" si="12"/>
        <v/>
      </c>
      <c r="AL25" s="187" t="str">
        <f>IFERROR(IF(AND(AA24="Impacto",AA25="Impacto"),(AL24-(+AL24*AD25)),IF(AND(AA24="Probabilidad",AA25="Impacto"),(AL23-(+AL23*AD25)),IF(AA25="Probabilidad",AL24,""))),"")</f>
        <v/>
      </c>
      <c r="AM25" s="188" t="str">
        <f t="shared" si="13"/>
        <v/>
      </c>
      <c r="AN25" s="189"/>
      <c r="AO25" s="163"/>
      <c r="AP25" s="165" t="str">
        <f t="shared" si="4"/>
        <v/>
      </c>
      <c r="AQ25" s="163"/>
      <c r="AR25" s="165" t="str">
        <f t="shared" si="5"/>
        <v/>
      </c>
      <c r="AS25" s="163" t="str">
        <f t="shared" si="6"/>
        <v/>
      </c>
      <c r="AT25" s="165" t="str">
        <f t="shared" si="7"/>
        <v/>
      </c>
      <c r="AU25" s="118"/>
      <c r="AV25" s="119"/>
      <c r="AW25" s="120"/>
      <c r="AX25" s="120"/>
      <c r="AY25" s="118"/>
      <c r="AZ25" s="129"/>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51.5" customHeight="1" x14ac:dyDescent="0.3">
      <c r="A26" s="267"/>
      <c r="B26" s="168"/>
      <c r="C26" s="272"/>
      <c r="D26" s="272"/>
      <c r="E26" s="272"/>
      <c r="F26" s="193"/>
      <c r="G26" s="274"/>
      <c r="H26" s="197"/>
      <c r="I26" s="197"/>
      <c r="J26" s="272"/>
      <c r="K26" s="259"/>
      <c r="L26" s="257"/>
      <c r="M26" s="261"/>
      <c r="N26" s="265"/>
      <c r="O26" s="261">
        <f>IF(NOT(ISERROR(MATCH(N26,_xlfn.ANCHORARRAY(G37),0))),M39&amp;"Por favor no seleccionar los criterios de impacto",N26)</f>
        <v>0</v>
      </c>
      <c r="P26" s="257"/>
      <c r="Q26" s="261"/>
      <c r="R26" s="263"/>
      <c r="S26" s="163"/>
      <c r="T26" s="163" t="str">
        <f t="shared" si="14"/>
        <v/>
      </c>
      <c r="U26" s="163"/>
      <c r="V26" s="163" t="str">
        <f t="shared" si="15"/>
        <v/>
      </c>
      <c r="W26" s="163" t="str">
        <f t="shared" si="16"/>
        <v/>
      </c>
      <c r="X26" s="163" t="str">
        <f t="shared" si="17"/>
        <v/>
      </c>
      <c r="Y26" s="5">
        <v>5</v>
      </c>
      <c r="Z26" s="181"/>
      <c r="AA26" s="182" t="str">
        <f t="shared" si="8"/>
        <v/>
      </c>
      <c r="AB26" s="183"/>
      <c r="AC26" s="183"/>
      <c r="AD26" s="184" t="str">
        <f t="shared" si="9"/>
        <v/>
      </c>
      <c r="AE26" s="183"/>
      <c r="AF26" s="183"/>
      <c r="AG26" s="183"/>
      <c r="AH26" s="185" t="str">
        <f>IFERROR(IF(AND(AA25="Probabilidad",AA26="Probabilidad"),(AJ25-(+AJ25*AD26)),IF(AND(AA25="Impacto",AA26="Probabilidad"),(AJ24-(+AJ24*AD26)),IF(AA26="Impacto",AJ25,""))),"")</f>
        <v/>
      </c>
      <c r="AI26" s="186" t="str">
        <f t="shared" si="10"/>
        <v/>
      </c>
      <c r="AJ26" s="187" t="str">
        <f t="shared" si="11"/>
        <v/>
      </c>
      <c r="AK26" s="186" t="str">
        <f t="shared" si="12"/>
        <v/>
      </c>
      <c r="AL26" s="187" t="str">
        <f>IFERROR(IF(AND(AA25="Impacto",AA26="Impacto"),(AL25-(+AL25*AD26)),IF(AND(AA25="Probabilidad",AA26="Impacto"),(AL24-(+AL24*AD26)),IF(AA26="Probabilidad",AL25,""))),"")</f>
        <v/>
      </c>
      <c r="AM26" s="188" t="str">
        <f t="shared" si="13"/>
        <v/>
      </c>
      <c r="AN26" s="189"/>
      <c r="AO26" s="163"/>
      <c r="AP26" s="165" t="str">
        <f t="shared" si="4"/>
        <v/>
      </c>
      <c r="AQ26" s="163"/>
      <c r="AR26" s="165" t="str">
        <f t="shared" si="5"/>
        <v/>
      </c>
      <c r="AS26" s="163" t="str">
        <f t="shared" si="6"/>
        <v/>
      </c>
      <c r="AT26" s="165" t="str">
        <f t="shared" si="7"/>
        <v/>
      </c>
      <c r="AU26" s="118"/>
      <c r="AV26" s="119"/>
      <c r="AW26" s="120"/>
      <c r="AX26" s="120"/>
      <c r="AY26" s="118"/>
      <c r="AZ26" s="129"/>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51.5" customHeight="1" x14ac:dyDescent="0.3">
      <c r="A27" s="276"/>
      <c r="B27" s="169"/>
      <c r="C27" s="275"/>
      <c r="D27" s="275"/>
      <c r="E27" s="275"/>
      <c r="F27" s="195"/>
      <c r="G27" s="277"/>
      <c r="H27" s="198"/>
      <c r="I27" s="198"/>
      <c r="J27" s="275"/>
      <c r="K27" s="279"/>
      <c r="L27" s="282"/>
      <c r="M27" s="280"/>
      <c r="N27" s="281"/>
      <c r="O27" s="280">
        <f>IF(NOT(ISERROR(MATCH(N27,_xlfn.ANCHORARRAY(G38),0))),M40&amp;"Por favor no seleccionar los criterios de impacto",N27)</f>
        <v>0</v>
      </c>
      <c r="P27" s="282"/>
      <c r="Q27" s="280"/>
      <c r="R27" s="278"/>
      <c r="S27" s="163"/>
      <c r="T27" s="163" t="str">
        <f t="shared" si="14"/>
        <v/>
      </c>
      <c r="U27" s="163"/>
      <c r="V27" s="163" t="str">
        <f t="shared" si="15"/>
        <v/>
      </c>
      <c r="W27" s="163" t="str">
        <f t="shared" si="16"/>
        <v/>
      </c>
      <c r="X27" s="163" t="str">
        <f t="shared" si="17"/>
        <v/>
      </c>
      <c r="Y27" s="5">
        <v>6</v>
      </c>
      <c r="Z27" s="181"/>
      <c r="AA27" s="182" t="str">
        <f t="shared" si="8"/>
        <v/>
      </c>
      <c r="AB27" s="183"/>
      <c r="AC27" s="183"/>
      <c r="AD27" s="184" t="str">
        <f t="shared" si="9"/>
        <v/>
      </c>
      <c r="AE27" s="183"/>
      <c r="AF27" s="183"/>
      <c r="AG27" s="183"/>
      <c r="AH27" s="185" t="str">
        <f>IFERROR(IF(AND(AA26="Probabilidad",AA27="Probabilidad"),(AJ26-(+AJ26*AD27)),IF(AND(AA26="Impacto",AA27="Probabilidad"),(AJ25-(+AJ25*AD27)),IF(AA27="Impacto",AJ26,""))),"")</f>
        <v/>
      </c>
      <c r="AI27" s="186" t="str">
        <f t="shared" si="10"/>
        <v/>
      </c>
      <c r="AJ27" s="187" t="str">
        <f t="shared" si="11"/>
        <v/>
      </c>
      <c r="AK27" s="186" t="str">
        <f t="shared" si="12"/>
        <v/>
      </c>
      <c r="AL27" s="187" t="str">
        <f>IFERROR(IF(AND(AA26="Impacto",AA27="Impacto"),(AL26-(+AL26*AD27)),IF(AND(AA26="Probabilidad",AA27="Impacto"),(AL25-(+AL25*AD27)),IF(AA27="Probabilidad",AL26,""))),"")</f>
        <v/>
      </c>
      <c r="AM27" s="188" t="str">
        <f t="shared" si="13"/>
        <v/>
      </c>
      <c r="AN27" s="189"/>
      <c r="AO27" s="163"/>
      <c r="AP27" s="165" t="str">
        <f t="shared" si="4"/>
        <v/>
      </c>
      <c r="AQ27" s="163"/>
      <c r="AR27" s="165" t="str">
        <f t="shared" si="5"/>
        <v/>
      </c>
      <c r="AS27" s="163" t="str">
        <f t="shared" si="6"/>
        <v/>
      </c>
      <c r="AT27" s="165" t="str">
        <f t="shared" si="7"/>
        <v/>
      </c>
      <c r="AU27" s="118"/>
      <c r="AV27" s="119"/>
      <c r="AW27" s="120"/>
      <c r="AX27" s="120"/>
      <c r="AY27" s="118"/>
      <c r="AZ27" s="129"/>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51.5" customHeight="1" x14ac:dyDescent="0.3">
      <c r="A28" s="266">
        <v>4</v>
      </c>
      <c r="B28" s="167"/>
      <c r="C28" s="271"/>
      <c r="D28" s="271"/>
      <c r="E28" s="271"/>
      <c r="F28" s="192"/>
      <c r="G28" s="273"/>
      <c r="H28" s="196"/>
      <c r="I28" s="196"/>
      <c r="J28" s="271"/>
      <c r="K28" s="258"/>
      <c r="L28" s="256" t="str">
        <f>IF(K28&lt;=0,"",IF(K28&lt;=2,"Muy Baja",IF(K28&lt;=24,"Baja",IF(K28&lt;=500,"Media",IF(K28&lt;=5000,"Alta","Muy Alta")))))</f>
        <v/>
      </c>
      <c r="M28" s="260" t="str">
        <f>IF(L28="","",IF(L28="Muy Baja",0.2,IF(L28="Baja",0.4,IF(L28="Media",0.6,IF(L28="Alta",0.8,IF(L28="Muy Alta",1,))))))</f>
        <v/>
      </c>
      <c r="N28" s="264"/>
      <c r="O28" s="260">
        <f>IF(NOT(ISERROR(MATCH(N28,'Tabla Impacto'!$B$221:$B$223,0))),'Tabla Impacto'!$F$223&amp;"Por favor no seleccionar los criterios de impacto(Afectación Económica o presupuestal y Pérdida Reputacional)",N28)</f>
        <v>0</v>
      </c>
      <c r="P28" s="256" t="str">
        <f>IF(OR(O28='Tabla Impacto'!$C$11,O28='Tabla Impacto'!$D$11),"Leve",IF(OR(O28='Tabla Impacto'!$C$12,O28='Tabla Impacto'!$D$12),"Menor",IF(OR(O28='Tabla Impacto'!$C$13,O28='Tabla Impacto'!$D$13),"Moderado",IF(OR(O28='Tabla Impacto'!$C$14,O28='Tabla Impacto'!$D$14),"Mayor",IF(OR(O28='Tabla Impacto'!$C$15,O28='Tabla Impacto'!$D$15),"Catastrófico","")))))</f>
        <v/>
      </c>
      <c r="Q28" s="260" t="str">
        <f>IF(P28="","",IF(P28="Leve",0.2,IF(P28="Menor",0.4,IF(P28="Moderado",0.6,IF(P28="Mayor",0.8,IF(P28="Catastrófico",1,))))))</f>
        <v/>
      </c>
      <c r="R28" s="262"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163"/>
      <c r="T28" s="163" t="str">
        <f t="shared" si="14"/>
        <v/>
      </c>
      <c r="U28" s="163"/>
      <c r="V28" s="163" t="str">
        <f t="shared" si="15"/>
        <v/>
      </c>
      <c r="W28" s="163" t="str">
        <f t="shared" si="16"/>
        <v/>
      </c>
      <c r="X28" s="163" t="str">
        <f t="shared" si="17"/>
        <v/>
      </c>
      <c r="Y28" s="5">
        <v>1</v>
      </c>
      <c r="Z28" s="181"/>
      <c r="AA28" s="182" t="str">
        <f t="shared" si="8"/>
        <v/>
      </c>
      <c r="AB28" s="183"/>
      <c r="AC28" s="183"/>
      <c r="AD28" s="184" t="str">
        <f t="shared" si="9"/>
        <v/>
      </c>
      <c r="AE28" s="183"/>
      <c r="AF28" s="183"/>
      <c r="AG28" s="183"/>
      <c r="AH28" s="185" t="str">
        <f>IFERROR(IF(AA28="Probabilidad",(M28-(+M28*AD28)),IF(AA28="Impacto",M28,"")),"")</f>
        <v/>
      </c>
      <c r="AI28" s="186" t="str">
        <f t="shared" si="10"/>
        <v/>
      </c>
      <c r="AJ28" s="187" t="str">
        <f t="shared" si="11"/>
        <v/>
      </c>
      <c r="AK28" s="186" t="str">
        <f t="shared" si="12"/>
        <v/>
      </c>
      <c r="AL28" s="187" t="str">
        <f>IFERROR(IF(AA28="Impacto",(Q28-(+Q28*AD28)),IF(AA28="Probabilidad",Q28,"")),"")</f>
        <v/>
      </c>
      <c r="AM28" s="188" t="str">
        <f t="shared" si="13"/>
        <v/>
      </c>
      <c r="AN28" s="189"/>
      <c r="AO28" s="163"/>
      <c r="AP28" s="165" t="str">
        <f t="shared" si="4"/>
        <v/>
      </c>
      <c r="AQ28" s="163"/>
      <c r="AR28" s="165" t="str">
        <f t="shared" si="5"/>
        <v/>
      </c>
      <c r="AS28" s="163" t="str">
        <f t="shared" si="6"/>
        <v/>
      </c>
      <c r="AT28" s="165" t="str">
        <f t="shared" si="7"/>
        <v/>
      </c>
      <c r="AU28" s="118"/>
      <c r="AV28" s="119"/>
      <c r="AW28" s="120"/>
      <c r="AX28" s="120"/>
      <c r="AY28" s="118"/>
      <c r="AZ28" s="129"/>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51.5" customHeight="1" x14ac:dyDescent="0.3">
      <c r="A29" s="267"/>
      <c r="B29" s="168"/>
      <c r="C29" s="272"/>
      <c r="D29" s="272"/>
      <c r="E29" s="272"/>
      <c r="F29" s="193"/>
      <c r="G29" s="274"/>
      <c r="H29" s="197"/>
      <c r="I29" s="197"/>
      <c r="J29" s="272"/>
      <c r="K29" s="259"/>
      <c r="L29" s="257"/>
      <c r="M29" s="261"/>
      <c r="N29" s="265"/>
      <c r="O29" s="261">
        <f>IF(NOT(ISERROR(MATCH(N29,_xlfn.ANCHORARRAY(G40),0))),M42&amp;"Por favor no seleccionar los criterios de impacto",N29)</f>
        <v>0</v>
      </c>
      <c r="P29" s="257"/>
      <c r="Q29" s="261"/>
      <c r="R29" s="263"/>
      <c r="S29" s="163"/>
      <c r="T29" s="163" t="str">
        <f t="shared" si="14"/>
        <v/>
      </c>
      <c r="U29" s="163"/>
      <c r="V29" s="163" t="str">
        <f t="shared" si="15"/>
        <v/>
      </c>
      <c r="W29" s="163" t="str">
        <f t="shared" si="16"/>
        <v/>
      </c>
      <c r="X29" s="163" t="str">
        <f t="shared" si="17"/>
        <v/>
      </c>
      <c r="Y29" s="5">
        <v>2</v>
      </c>
      <c r="Z29" s="181"/>
      <c r="AA29" s="182" t="str">
        <f t="shared" si="8"/>
        <v/>
      </c>
      <c r="AB29" s="183"/>
      <c r="AC29" s="183"/>
      <c r="AD29" s="184" t="str">
        <f t="shared" si="9"/>
        <v/>
      </c>
      <c r="AE29" s="183"/>
      <c r="AF29" s="183"/>
      <c r="AG29" s="183"/>
      <c r="AH29" s="185" t="str">
        <f>IFERROR(IF(AND(AA28="Probabilidad",AA29="Probabilidad"),(AJ28-(+AJ28*AD29)),IF(AA29="Probabilidad",(M28-(+M28*AD29)),IF(AA29="Impacto",AJ28,""))),"")</f>
        <v/>
      </c>
      <c r="AI29" s="186" t="str">
        <f t="shared" si="10"/>
        <v/>
      </c>
      <c r="AJ29" s="187" t="str">
        <f t="shared" si="11"/>
        <v/>
      </c>
      <c r="AK29" s="186" t="str">
        <f t="shared" si="12"/>
        <v/>
      </c>
      <c r="AL29" s="187" t="str">
        <f>IFERROR(IF(AND(AA28="Impacto",AA29="Impacto"),(AL28-(+AL28*AD29)),IF(AA29="Impacto",(Q28-(+Q28*AD29)),IF(AA29="Probabilidad",AL28,""))),"")</f>
        <v/>
      </c>
      <c r="AM29" s="188" t="str">
        <f t="shared" si="13"/>
        <v/>
      </c>
      <c r="AN29" s="189"/>
      <c r="AO29" s="163"/>
      <c r="AP29" s="165" t="str">
        <f t="shared" si="4"/>
        <v/>
      </c>
      <c r="AQ29" s="163"/>
      <c r="AR29" s="165" t="str">
        <f t="shared" si="5"/>
        <v/>
      </c>
      <c r="AS29" s="163" t="str">
        <f t="shared" si="6"/>
        <v/>
      </c>
      <c r="AT29" s="165" t="str">
        <f t="shared" si="7"/>
        <v/>
      </c>
      <c r="AU29" s="118"/>
      <c r="AV29" s="119"/>
      <c r="AW29" s="120"/>
      <c r="AX29" s="120"/>
      <c r="AY29" s="118"/>
      <c r="AZ29" s="129"/>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151.5" customHeight="1" x14ac:dyDescent="0.3">
      <c r="A30" s="267"/>
      <c r="B30" s="168"/>
      <c r="C30" s="272"/>
      <c r="D30" s="272"/>
      <c r="E30" s="272"/>
      <c r="F30" s="193"/>
      <c r="G30" s="274"/>
      <c r="H30" s="197"/>
      <c r="I30" s="197"/>
      <c r="J30" s="272"/>
      <c r="K30" s="259"/>
      <c r="L30" s="257"/>
      <c r="M30" s="261"/>
      <c r="N30" s="265"/>
      <c r="O30" s="261">
        <f>IF(NOT(ISERROR(MATCH(N30,_xlfn.ANCHORARRAY(G41),0))),M43&amp;"Por favor no seleccionar los criterios de impacto",N30)</f>
        <v>0</v>
      </c>
      <c r="P30" s="257"/>
      <c r="Q30" s="261"/>
      <c r="R30" s="263"/>
      <c r="S30" s="163"/>
      <c r="T30" s="163" t="str">
        <f t="shared" si="14"/>
        <v/>
      </c>
      <c r="U30" s="163"/>
      <c r="V30" s="163" t="str">
        <f t="shared" si="15"/>
        <v/>
      </c>
      <c r="W30" s="163" t="str">
        <f t="shared" si="16"/>
        <v/>
      </c>
      <c r="X30" s="163" t="str">
        <f t="shared" si="17"/>
        <v/>
      </c>
      <c r="Y30" s="5">
        <v>3</v>
      </c>
      <c r="Z30" s="190"/>
      <c r="AA30" s="182" t="str">
        <f t="shared" si="8"/>
        <v/>
      </c>
      <c r="AB30" s="183"/>
      <c r="AC30" s="183"/>
      <c r="AD30" s="184" t="str">
        <f t="shared" si="9"/>
        <v/>
      </c>
      <c r="AE30" s="183"/>
      <c r="AF30" s="183"/>
      <c r="AG30" s="183"/>
      <c r="AH30" s="185" t="str">
        <f>IFERROR(IF(AND(AA29="Probabilidad",AA30="Probabilidad"),(AJ29-(+AJ29*AD30)),IF(AND(AA29="Impacto",AA30="Probabilidad"),(AJ28-(+AJ28*AD30)),IF(AA30="Impacto",AJ29,""))),"")</f>
        <v/>
      </c>
      <c r="AI30" s="186" t="str">
        <f t="shared" si="10"/>
        <v/>
      </c>
      <c r="AJ30" s="187" t="str">
        <f t="shared" si="11"/>
        <v/>
      </c>
      <c r="AK30" s="186" t="str">
        <f t="shared" si="12"/>
        <v/>
      </c>
      <c r="AL30" s="187" t="str">
        <f>IFERROR(IF(AND(AA29="Impacto",AA30="Impacto"),(AL29-(+AL29*AD30)),IF(AND(AA29="Probabilidad",AA30="Impacto"),(AL28-(+AL28*AD30)),IF(AA30="Probabilidad",AL29,""))),"")</f>
        <v/>
      </c>
      <c r="AM30" s="188" t="str">
        <f t="shared" si="13"/>
        <v/>
      </c>
      <c r="AN30" s="189"/>
      <c r="AO30" s="163"/>
      <c r="AP30" s="165" t="str">
        <f t="shared" si="4"/>
        <v/>
      </c>
      <c r="AQ30" s="163"/>
      <c r="AR30" s="165" t="str">
        <f t="shared" si="5"/>
        <v/>
      </c>
      <c r="AS30" s="163" t="str">
        <f t="shared" si="6"/>
        <v/>
      </c>
      <c r="AT30" s="165" t="str">
        <f t="shared" si="7"/>
        <v/>
      </c>
      <c r="AU30" s="118"/>
      <c r="AV30" s="119"/>
      <c r="AW30" s="120"/>
      <c r="AX30" s="120"/>
      <c r="AY30" s="118"/>
      <c r="AZ30" s="129"/>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row>
    <row r="31" spans="1:84" ht="151.5" customHeight="1" x14ac:dyDescent="0.3">
      <c r="A31" s="267"/>
      <c r="B31" s="168"/>
      <c r="C31" s="272"/>
      <c r="D31" s="272"/>
      <c r="E31" s="272"/>
      <c r="F31" s="193"/>
      <c r="G31" s="274"/>
      <c r="H31" s="197"/>
      <c r="I31" s="197"/>
      <c r="J31" s="272"/>
      <c r="K31" s="259"/>
      <c r="L31" s="257"/>
      <c r="M31" s="261"/>
      <c r="N31" s="265"/>
      <c r="O31" s="261">
        <f>IF(NOT(ISERROR(MATCH(N31,_xlfn.ANCHORARRAY(G42),0))),M44&amp;"Por favor no seleccionar los criterios de impacto",N31)</f>
        <v>0</v>
      </c>
      <c r="P31" s="257"/>
      <c r="Q31" s="261"/>
      <c r="R31" s="263"/>
      <c r="S31" s="163"/>
      <c r="T31" s="163" t="str">
        <f t="shared" si="14"/>
        <v/>
      </c>
      <c r="U31" s="163"/>
      <c r="V31" s="163" t="str">
        <f t="shared" si="15"/>
        <v/>
      </c>
      <c r="W31" s="163" t="str">
        <f t="shared" si="16"/>
        <v/>
      </c>
      <c r="X31" s="163" t="str">
        <f t="shared" si="17"/>
        <v/>
      </c>
      <c r="Y31" s="5">
        <v>4</v>
      </c>
      <c r="Z31" s="181"/>
      <c r="AA31" s="182" t="str">
        <f t="shared" si="8"/>
        <v/>
      </c>
      <c r="AB31" s="183"/>
      <c r="AC31" s="183"/>
      <c r="AD31" s="184" t="str">
        <f t="shared" si="9"/>
        <v/>
      </c>
      <c r="AE31" s="183"/>
      <c r="AF31" s="183"/>
      <c r="AG31" s="183"/>
      <c r="AH31" s="185" t="str">
        <f>IFERROR(IF(AND(AA30="Probabilidad",AA31="Probabilidad"),(AJ30-(+AJ30*AD31)),IF(AND(AA30="Impacto",AA31="Probabilidad"),(AJ29-(+AJ29*AD31)),IF(AA31="Impacto",AJ30,""))),"")</f>
        <v/>
      </c>
      <c r="AI31" s="186" t="str">
        <f t="shared" si="10"/>
        <v/>
      </c>
      <c r="AJ31" s="187" t="str">
        <f t="shared" si="11"/>
        <v/>
      </c>
      <c r="AK31" s="186" t="str">
        <f t="shared" si="12"/>
        <v/>
      </c>
      <c r="AL31" s="187" t="str">
        <f>IFERROR(IF(AND(AA30="Impacto",AA31="Impacto"),(AL30-(+AL30*AD31)),IF(AND(AA30="Probabilidad",AA31="Impacto"),(AL29-(+AL29*AD31)),IF(AA31="Probabilidad",AL30,""))),"")</f>
        <v/>
      </c>
      <c r="AM31" s="188" t="str">
        <f t="shared" si="13"/>
        <v/>
      </c>
      <c r="AN31" s="189"/>
      <c r="AO31" s="189"/>
      <c r="AP31" s="189"/>
      <c r="AQ31" s="189"/>
      <c r="AR31" s="189"/>
      <c r="AS31" s="189"/>
      <c r="AT31" s="189"/>
      <c r="AU31" s="118"/>
      <c r="AV31" s="119"/>
      <c r="AW31" s="120"/>
      <c r="AX31" s="120"/>
      <c r="AY31" s="118"/>
      <c r="AZ31" s="119"/>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row>
    <row r="32" spans="1:84" ht="151.5" customHeight="1" x14ac:dyDescent="0.3">
      <c r="A32" s="267"/>
      <c r="B32" s="168"/>
      <c r="C32" s="272"/>
      <c r="D32" s="272"/>
      <c r="E32" s="272"/>
      <c r="F32" s="193"/>
      <c r="G32" s="274"/>
      <c r="H32" s="197"/>
      <c r="I32" s="197"/>
      <c r="J32" s="272"/>
      <c r="K32" s="259"/>
      <c r="L32" s="257"/>
      <c r="M32" s="261"/>
      <c r="N32" s="265"/>
      <c r="O32" s="261">
        <f>IF(NOT(ISERROR(MATCH(N32,_xlfn.ANCHORARRAY(G43),0))),M45&amp;"Por favor no seleccionar los criterios de impacto",N32)</f>
        <v>0</v>
      </c>
      <c r="P32" s="257"/>
      <c r="Q32" s="261"/>
      <c r="R32" s="263"/>
      <c r="S32" s="163"/>
      <c r="T32" s="163" t="str">
        <f t="shared" si="14"/>
        <v/>
      </c>
      <c r="U32" s="163"/>
      <c r="V32" s="163" t="str">
        <f t="shared" si="15"/>
        <v/>
      </c>
      <c r="W32" s="163" t="str">
        <f t="shared" si="16"/>
        <v/>
      </c>
      <c r="X32" s="163" t="str">
        <f t="shared" si="17"/>
        <v/>
      </c>
      <c r="Y32" s="5">
        <v>5</v>
      </c>
      <c r="Z32" s="181"/>
      <c r="AA32" s="182" t="str">
        <f t="shared" si="8"/>
        <v/>
      </c>
      <c r="AB32" s="183"/>
      <c r="AC32" s="183"/>
      <c r="AD32" s="184" t="str">
        <f t="shared" si="9"/>
        <v/>
      </c>
      <c r="AE32" s="183"/>
      <c r="AF32" s="183"/>
      <c r="AG32" s="183"/>
      <c r="AH32" s="191" t="str">
        <f>IFERROR(IF(AND(AA31="Probabilidad",AA32="Probabilidad"),(AJ31-(+AJ31*AD32)),IF(AND(AA31="Impacto",AA32="Probabilidad"),(AJ30-(+AJ30*AD32)),IF(AA32="Impacto",AJ31,""))),"")</f>
        <v/>
      </c>
      <c r="AI32" s="186" t="str">
        <f t="shared" si="10"/>
        <v/>
      </c>
      <c r="AJ32" s="187" t="str">
        <f t="shared" si="11"/>
        <v/>
      </c>
      <c r="AK32" s="186" t="str">
        <f t="shared" si="12"/>
        <v/>
      </c>
      <c r="AL32" s="187" t="str">
        <f>IFERROR(IF(AND(AA31="Impacto",AA32="Impacto"),(AL31-(+AL31*AD32)),IF(AND(AA31="Probabilidad",AA32="Impacto"),(AL30-(+AL30*AD32)),IF(AA32="Probabilidad",AL31,""))),"")</f>
        <v/>
      </c>
      <c r="AM32" s="188" t="str">
        <f t="shared" si="13"/>
        <v/>
      </c>
      <c r="AN32" s="189"/>
      <c r="AO32" s="189"/>
      <c r="AP32" s="189"/>
      <c r="AQ32" s="189"/>
      <c r="AR32" s="189"/>
      <c r="AS32" s="189"/>
      <c r="AT32" s="189"/>
      <c r="AU32" s="118"/>
      <c r="AV32" s="119"/>
      <c r="AW32" s="120"/>
      <c r="AX32" s="120"/>
      <c r="AY32" s="118"/>
      <c r="AZ32" s="119"/>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51.5" customHeight="1" x14ac:dyDescent="0.3">
      <c r="A33" s="276"/>
      <c r="B33" s="169"/>
      <c r="C33" s="275"/>
      <c r="D33" s="275"/>
      <c r="E33" s="275"/>
      <c r="F33" s="195"/>
      <c r="G33" s="277"/>
      <c r="H33" s="198"/>
      <c r="I33" s="198"/>
      <c r="J33" s="275"/>
      <c r="K33" s="279"/>
      <c r="L33" s="282"/>
      <c r="M33" s="280"/>
      <c r="N33" s="281"/>
      <c r="O33" s="280">
        <f>IF(NOT(ISERROR(MATCH(N33,_xlfn.ANCHORARRAY(G44),0))),M46&amp;"Por favor no seleccionar los criterios de impacto",N33)</f>
        <v>0</v>
      </c>
      <c r="P33" s="282"/>
      <c r="Q33" s="280"/>
      <c r="R33" s="278"/>
      <c r="S33" s="163"/>
      <c r="T33" s="163" t="str">
        <f t="shared" si="14"/>
        <v/>
      </c>
      <c r="U33" s="163"/>
      <c r="V33" s="163" t="str">
        <f t="shared" si="15"/>
        <v/>
      </c>
      <c r="W33" s="163" t="str">
        <f t="shared" si="16"/>
        <v/>
      </c>
      <c r="X33" s="163" t="str">
        <f t="shared" si="17"/>
        <v/>
      </c>
      <c r="Y33" s="5">
        <v>6</v>
      </c>
      <c r="Z33" s="181"/>
      <c r="AA33" s="182" t="str">
        <f t="shared" si="8"/>
        <v/>
      </c>
      <c r="AB33" s="183"/>
      <c r="AC33" s="183"/>
      <c r="AD33" s="184" t="str">
        <f t="shared" si="9"/>
        <v/>
      </c>
      <c r="AE33" s="183"/>
      <c r="AF33" s="183"/>
      <c r="AG33" s="183"/>
      <c r="AH33" s="185" t="str">
        <f>IFERROR(IF(AND(AA32="Probabilidad",AA33="Probabilidad"),(AJ32-(+AJ32*AD33)),IF(AND(AA32="Impacto",AA33="Probabilidad"),(AJ31-(+AJ31*AD33)),IF(AA33="Impacto",AJ32,""))),"")</f>
        <v/>
      </c>
      <c r="AI33" s="186" t="str">
        <f t="shared" si="10"/>
        <v/>
      </c>
      <c r="AJ33" s="187" t="str">
        <f t="shared" si="11"/>
        <v/>
      </c>
      <c r="AK33" s="186" t="str">
        <f t="shared" si="12"/>
        <v/>
      </c>
      <c r="AL33" s="187" t="str">
        <f>IFERROR(IF(AND(AA32="Impacto",AA33="Impacto"),(AL32-(+AL32*AD33)),IF(AND(AA32="Probabilidad",AA33="Impacto"),(AL31-(+AL31*AD33)),IF(AA33="Probabilidad",AL32,""))),"")</f>
        <v/>
      </c>
      <c r="AM33" s="188" t="str">
        <f t="shared" si="13"/>
        <v/>
      </c>
      <c r="AN33" s="189"/>
      <c r="AO33" s="189"/>
      <c r="AP33" s="189"/>
      <c r="AQ33" s="189"/>
      <c r="AR33" s="189"/>
      <c r="AS33" s="189"/>
      <c r="AT33" s="189"/>
      <c r="AU33" s="118"/>
      <c r="AV33" s="119"/>
      <c r="AW33" s="120"/>
      <c r="AX33" s="120"/>
      <c r="AY33" s="118"/>
      <c r="AZ33" s="119"/>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51.5" customHeight="1" x14ac:dyDescent="0.3">
      <c r="A34" s="266">
        <v>5</v>
      </c>
      <c r="B34" s="167"/>
      <c r="C34" s="271"/>
      <c r="D34" s="271"/>
      <c r="E34" s="271"/>
      <c r="F34" s="192"/>
      <c r="G34" s="273"/>
      <c r="H34" s="196"/>
      <c r="I34" s="196"/>
      <c r="J34" s="271"/>
      <c r="K34" s="258"/>
      <c r="L34" s="256" t="str">
        <f>IF(K34&lt;=0,"",IF(K34&lt;=2,"Muy Baja",IF(K34&lt;=24,"Baja",IF(K34&lt;=500,"Media",IF(K34&lt;=5000,"Alta","Muy Alta")))))</f>
        <v/>
      </c>
      <c r="M34" s="260" t="str">
        <f>IF(L34="","",IF(L34="Muy Baja",0.2,IF(L34="Baja",0.4,IF(L34="Media",0.6,IF(L34="Alta",0.8,IF(L34="Muy Alta",1,))))))</f>
        <v/>
      </c>
      <c r="N34" s="264"/>
      <c r="O34" s="260">
        <f>IF(NOT(ISERROR(MATCH(N34,'Tabla Impacto'!$B$221:$B$223,0))),'Tabla Impacto'!$F$223&amp;"Por favor no seleccionar los criterios de impacto(Afectación Económica o presupuestal y Pérdida Reputacional)",N34)</f>
        <v>0</v>
      </c>
      <c r="P34" s="256" t="str">
        <f>IF(OR(O34='Tabla Impacto'!$C$11,O34='Tabla Impacto'!$D$11),"Leve",IF(OR(O34='Tabla Impacto'!$C$12,O34='Tabla Impacto'!$D$12),"Menor",IF(OR(O34='Tabla Impacto'!$C$13,O34='Tabla Impacto'!$D$13),"Moderado",IF(OR(O34='Tabla Impacto'!$C$14,O34='Tabla Impacto'!$D$14),"Mayor",IF(OR(O34='Tabla Impacto'!$C$15,O34='Tabla Impacto'!$D$15),"Catastrófico","")))))</f>
        <v/>
      </c>
      <c r="Q34" s="260" t="str">
        <f>IF(P34="","",IF(P34="Leve",0.2,IF(P34="Menor",0.4,IF(P34="Moderado",0.6,IF(P34="Mayor",0.8,IF(P34="Catastrófico",1,))))))</f>
        <v/>
      </c>
      <c r="R34" s="262"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163"/>
      <c r="T34" s="163" t="str">
        <f t="shared" si="14"/>
        <v/>
      </c>
      <c r="U34" s="163"/>
      <c r="V34" s="163" t="str">
        <f t="shared" si="15"/>
        <v/>
      </c>
      <c r="W34" s="163" t="str">
        <f t="shared" si="16"/>
        <v/>
      </c>
      <c r="X34" s="163" t="str">
        <f t="shared" si="17"/>
        <v/>
      </c>
      <c r="Y34" s="5">
        <v>1</v>
      </c>
      <c r="Z34" s="181"/>
      <c r="AA34" s="182" t="str">
        <f t="shared" si="8"/>
        <v/>
      </c>
      <c r="AB34" s="183"/>
      <c r="AC34" s="183"/>
      <c r="AD34" s="184" t="str">
        <f t="shared" si="9"/>
        <v/>
      </c>
      <c r="AE34" s="183"/>
      <c r="AF34" s="183"/>
      <c r="AG34" s="183"/>
      <c r="AH34" s="185" t="str">
        <f>IFERROR(IF(AA34="Probabilidad",(M34-(+M34*AD34)),IF(AA34="Impacto",M34,"")),"")</f>
        <v/>
      </c>
      <c r="AI34" s="186" t="str">
        <f t="shared" si="10"/>
        <v/>
      </c>
      <c r="AJ34" s="187" t="str">
        <f t="shared" si="11"/>
        <v/>
      </c>
      <c r="AK34" s="186" t="str">
        <f t="shared" si="12"/>
        <v/>
      </c>
      <c r="AL34" s="187" t="str">
        <f>IFERROR(IF(AA34="Impacto",(Q34-(+Q34*AD34)),IF(AA34="Probabilidad",Q34,"")),"")</f>
        <v/>
      </c>
      <c r="AM34" s="188" t="str">
        <f t="shared" si="13"/>
        <v/>
      </c>
      <c r="AN34" s="189"/>
      <c r="AO34" s="189"/>
      <c r="AP34" s="189"/>
      <c r="AQ34" s="189"/>
      <c r="AR34" s="189"/>
      <c r="AS34" s="189"/>
      <c r="AT34" s="189"/>
      <c r="AU34" s="118"/>
      <c r="AV34" s="119"/>
      <c r="AW34" s="120"/>
      <c r="AX34" s="120"/>
      <c r="AY34" s="118"/>
      <c r="AZ34" s="119"/>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51.5" customHeight="1" x14ac:dyDescent="0.3">
      <c r="A35" s="267"/>
      <c r="B35" s="168"/>
      <c r="C35" s="272"/>
      <c r="D35" s="272"/>
      <c r="E35" s="272"/>
      <c r="F35" s="193"/>
      <c r="G35" s="274"/>
      <c r="H35" s="197"/>
      <c r="I35" s="197"/>
      <c r="J35" s="272"/>
      <c r="K35" s="259"/>
      <c r="L35" s="257"/>
      <c r="M35" s="261"/>
      <c r="N35" s="265"/>
      <c r="O35" s="261">
        <f>IF(NOT(ISERROR(MATCH(N35,_xlfn.ANCHORARRAY(G46),0))),M48&amp;"Por favor no seleccionar los criterios de impacto",N35)</f>
        <v>0</v>
      </c>
      <c r="P35" s="257"/>
      <c r="Q35" s="261"/>
      <c r="R35" s="263"/>
      <c r="S35" s="163"/>
      <c r="T35" s="163" t="str">
        <f t="shared" si="14"/>
        <v/>
      </c>
      <c r="U35" s="163"/>
      <c r="V35" s="163" t="str">
        <f t="shared" si="15"/>
        <v/>
      </c>
      <c r="W35" s="163" t="str">
        <f t="shared" si="16"/>
        <v/>
      </c>
      <c r="X35" s="163" t="str">
        <f t="shared" si="17"/>
        <v/>
      </c>
      <c r="Y35" s="5">
        <v>2</v>
      </c>
      <c r="Z35" s="181"/>
      <c r="AA35" s="182" t="str">
        <f t="shared" si="8"/>
        <v/>
      </c>
      <c r="AB35" s="183"/>
      <c r="AC35" s="183"/>
      <c r="AD35" s="184" t="str">
        <f t="shared" si="9"/>
        <v/>
      </c>
      <c r="AE35" s="183"/>
      <c r="AF35" s="183"/>
      <c r="AG35" s="183"/>
      <c r="AH35" s="185" t="str">
        <f>IFERROR(IF(AND(AA34="Probabilidad",AA35="Probabilidad"),(AJ34-(+AJ34*AD35)),IF(AA35="Probabilidad",(M34-(+M34*AD35)),IF(AA35="Impacto",AJ34,""))),"")</f>
        <v/>
      </c>
      <c r="AI35" s="186" t="str">
        <f t="shared" si="10"/>
        <v/>
      </c>
      <c r="AJ35" s="187" t="str">
        <f t="shared" si="11"/>
        <v/>
      </c>
      <c r="AK35" s="186" t="str">
        <f t="shared" si="12"/>
        <v/>
      </c>
      <c r="AL35" s="187" t="str">
        <f>IFERROR(IF(AND(AA34="Impacto",AA35="Impacto"),(AL34-(+AL34*AD35)),IF(AA35="Impacto",(Q34-(+Q34*AD35)),IF(AA35="Probabilidad",AL34,""))),"")</f>
        <v/>
      </c>
      <c r="AM35" s="188" t="str">
        <f t="shared" si="13"/>
        <v/>
      </c>
      <c r="AN35" s="189"/>
      <c r="AO35" s="189"/>
      <c r="AP35" s="189"/>
      <c r="AQ35" s="189"/>
      <c r="AR35" s="189"/>
      <c r="AS35" s="189"/>
      <c r="AT35" s="189"/>
      <c r="AU35" s="118"/>
      <c r="AV35" s="119"/>
      <c r="AW35" s="120"/>
      <c r="AX35" s="120"/>
      <c r="AY35" s="118"/>
      <c r="AZ35" s="119"/>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51.5" customHeight="1" x14ac:dyDescent="0.3">
      <c r="A36" s="267"/>
      <c r="B36" s="168"/>
      <c r="C36" s="272"/>
      <c r="D36" s="272"/>
      <c r="E36" s="272"/>
      <c r="F36" s="193"/>
      <c r="G36" s="274"/>
      <c r="H36" s="197"/>
      <c r="I36" s="197"/>
      <c r="J36" s="272"/>
      <c r="K36" s="259"/>
      <c r="L36" s="257"/>
      <c r="M36" s="261"/>
      <c r="N36" s="265"/>
      <c r="O36" s="261">
        <f>IF(NOT(ISERROR(MATCH(N36,_xlfn.ANCHORARRAY(G47),0))),M49&amp;"Por favor no seleccionar los criterios de impacto",N36)</f>
        <v>0</v>
      </c>
      <c r="P36" s="257"/>
      <c r="Q36" s="261"/>
      <c r="R36" s="263"/>
      <c r="S36" s="163"/>
      <c r="T36" s="163" t="str">
        <f t="shared" si="14"/>
        <v/>
      </c>
      <c r="U36" s="163"/>
      <c r="V36" s="163" t="str">
        <f t="shared" si="15"/>
        <v/>
      </c>
      <c r="W36" s="163" t="str">
        <f t="shared" si="16"/>
        <v/>
      </c>
      <c r="X36" s="163" t="str">
        <f t="shared" si="17"/>
        <v/>
      </c>
      <c r="Y36" s="5">
        <v>3</v>
      </c>
      <c r="Z36" s="190"/>
      <c r="AA36" s="182" t="str">
        <f t="shared" si="8"/>
        <v/>
      </c>
      <c r="AB36" s="183"/>
      <c r="AC36" s="183"/>
      <c r="AD36" s="184" t="str">
        <f t="shared" si="9"/>
        <v/>
      </c>
      <c r="AE36" s="183"/>
      <c r="AF36" s="183"/>
      <c r="AG36" s="183"/>
      <c r="AH36" s="185" t="str">
        <f>IFERROR(IF(AND(AA35="Probabilidad",AA36="Probabilidad"),(AJ35-(+AJ35*AD36)),IF(AND(AA35="Impacto",AA36="Probabilidad"),(AJ34-(+AJ34*AD36)),IF(AA36="Impacto",AJ35,""))),"")</f>
        <v/>
      </c>
      <c r="AI36" s="186" t="str">
        <f t="shared" si="10"/>
        <v/>
      </c>
      <c r="AJ36" s="187" t="str">
        <f t="shared" si="11"/>
        <v/>
      </c>
      <c r="AK36" s="186" t="str">
        <f t="shared" si="12"/>
        <v/>
      </c>
      <c r="AL36" s="187" t="str">
        <f>IFERROR(IF(AND(AA35="Impacto",AA36="Impacto"),(AL35-(+AL35*AD36)),IF(AND(AA35="Probabilidad",AA36="Impacto"),(AL34-(+AL34*AD36)),IF(AA36="Probabilidad",AL35,""))),"")</f>
        <v/>
      </c>
      <c r="AM36" s="188" t="str">
        <f t="shared" si="13"/>
        <v/>
      </c>
      <c r="AN36" s="189"/>
      <c r="AO36" s="189"/>
      <c r="AP36" s="189"/>
      <c r="AQ36" s="189"/>
      <c r="AR36" s="189"/>
      <c r="AS36" s="189"/>
      <c r="AT36" s="189"/>
      <c r="AU36" s="118"/>
      <c r="AV36" s="119"/>
      <c r="AW36" s="120"/>
      <c r="AX36" s="120"/>
      <c r="AY36" s="118"/>
      <c r="AZ36" s="119"/>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151.5" customHeight="1" x14ac:dyDescent="0.3">
      <c r="A37" s="267"/>
      <c r="B37" s="168"/>
      <c r="C37" s="272"/>
      <c r="D37" s="272"/>
      <c r="E37" s="272"/>
      <c r="F37" s="193"/>
      <c r="G37" s="274"/>
      <c r="H37" s="197"/>
      <c r="I37" s="197"/>
      <c r="J37" s="272"/>
      <c r="K37" s="259"/>
      <c r="L37" s="257"/>
      <c r="M37" s="261"/>
      <c r="N37" s="265"/>
      <c r="O37" s="261">
        <f>IF(NOT(ISERROR(MATCH(N37,_xlfn.ANCHORARRAY(G48),0))),M50&amp;"Por favor no seleccionar los criterios de impacto",N37)</f>
        <v>0</v>
      </c>
      <c r="P37" s="257"/>
      <c r="Q37" s="261"/>
      <c r="R37" s="263"/>
      <c r="S37" s="163"/>
      <c r="T37" s="163" t="str">
        <f t="shared" si="14"/>
        <v/>
      </c>
      <c r="U37" s="163"/>
      <c r="V37" s="163" t="str">
        <f t="shared" si="15"/>
        <v/>
      </c>
      <c r="W37" s="163" t="str">
        <f t="shared" si="16"/>
        <v/>
      </c>
      <c r="X37" s="163" t="str">
        <f t="shared" si="17"/>
        <v/>
      </c>
      <c r="Y37" s="5">
        <v>4</v>
      </c>
      <c r="Z37" s="181"/>
      <c r="AA37" s="182" t="str">
        <f t="shared" si="8"/>
        <v/>
      </c>
      <c r="AB37" s="183"/>
      <c r="AC37" s="183"/>
      <c r="AD37" s="184" t="str">
        <f t="shared" si="9"/>
        <v/>
      </c>
      <c r="AE37" s="183"/>
      <c r="AF37" s="183"/>
      <c r="AG37" s="183"/>
      <c r="AH37" s="185" t="str">
        <f>IFERROR(IF(AND(AA36="Probabilidad",AA37="Probabilidad"),(AJ36-(+AJ36*AD37)),IF(AND(AA36="Impacto",AA37="Probabilidad"),(AJ35-(+AJ35*AD37)),IF(AA37="Impacto",AJ36,""))),"")</f>
        <v/>
      </c>
      <c r="AI37" s="186" t="str">
        <f t="shared" si="10"/>
        <v/>
      </c>
      <c r="AJ37" s="187" t="str">
        <f t="shared" si="11"/>
        <v/>
      </c>
      <c r="AK37" s="186" t="str">
        <f t="shared" si="12"/>
        <v/>
      </c>
      <c r="AL37" s="187" t="str">
        <f>IFERROR(IF(AND(AA36="Impacto",AA37="Impacto"),(AL36-(+AL36*AD37)),IF(AND(AA36="Probabilidad",AA37="Impacto"),(AL35-(+AL35*AD37)),IF(AA37="Probabilidad",AL36,""))),"")</f>
        <v/>
      </c>
      <c r="AM37" s="188" t="str">
        <f t="shared" si="13"/>
        <v/>
      </c>
      <c r="AN37" s="189"/>
      <c r="AO37" s="189"/>
      <c r="AP37" s="189"/>
      <c r="AQ37" s="189"/>
      <c r="AR37" s="189"/>
      <c r="AS37" s="189"/>
      <c r="AT37" s="189"/>
      <c r="AU37" s="118"/>
      <c r="AV37" s="119"/>
      <c r="AW37" s="120"/>
      <c r="AX37" s="120"/>
      <c r="AY37" s="118"/>
      <c r="AZ37" s="119"/>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row>
    <row r="38" spans="1:84" ht="151.5" customHeight="1" x14ac:dyDescent="0.3">
      <c r="A38" s="267"/>
      <c r="B38" s="168"/>
      <c r="C38" s="272"/>
      <c r="D38" s="272"/>
      <c r="E38" s="272"/>
      <c r="F38" s="193"/>
      <c r="G38" s="274"/>
      <c r="H38" s="197"/>
      <c r="I38" s="197"/>
      <c r="J38" s="272"/>
      <c r="K38" s="259"/>
      <c r="L38" s="257"/>
      <c r="M38" s="261"/>
      <c r="N38" s="265"/>
      <c r="O38" s="261">
        <f>IF(NOT(ISERROR(MATCH(N38,_xlfn.ANCHORARRAY(G49),0))),M51&amp;"Por favor no seleccionar los criterios de impacto",N38)</f>
        <v>0</v>
      </c>
      <c r="P38" s="257"/>
      <c r="Q38" s="261"/>
      <c r="R38" s="263"/>
      <c r="S38" s="163"/>
      <c r="T38" s="163" t="str">
        <f t="shared" si="14"/>
        <v/>
      </c>
      <c r="U38" s="163"/>
      <c r="V38" s="163" t="str">
        <f t="shared" si="15"/>
        <v/>
      </c>
      <c r="W38" s="163" t="str">
        <f t="shared" si="16"/>
        <v/>
      </c>
      <c r="X38" s="163" t="str">
        <f t="shared" si="17"/>
        <v/>
      </c>
      <c r="Y38" s="5">
        <v>5</v>
      </c>
      <c r="Z38" s="181"/>
      <c r="AA38" s="182" t="str">
        <f t="shared" si="8"/>
        <v/>
      </c>
      <c r="AB38" s="183"/>
      <c r="AC38" s="183"/>
      <c r="AD38" s="184" t="str">
        <f t="shared" si="9"/>
        <v/>
      </c>
      <c r="AE38" s="183"/>
      <c r="AF38" s="183"/>
      <c r="AG38" s="183"/>
      <c r="AH38" s="185" t="str">
        <f>IFERROR(IF(AND(AA37="Probabilidad",AA38="Probabilidad"),(AJ37-(+AJ37*AD38)),IF(AND(AA37="Impacto",AA38="Probabilidad"),(AJ36-(+AJ36*AD38)),IF(AA38="Impacto",AJ37,""))),"")</f>
        <v/>
      </c>
      <c r="AI38" s="186" t="str">
        <f t="shared" si="10"/>
        <v/>
      </c>
      <c r="AJ38" s="187" t="str">
        <f t="shared" si="11"/>
        <v/>
      </c>
      <c r="AK38" s="186" t="str">
        <f t="shared" si="12"/>
        <v/>
      </c>
      <c r="AL38" s="187" t="str">
        <f>IFERROR(IF(AND(AA37="Impacto",AA38="Impacto"),(AL37-(+AL37*AD38)),IF(AND(AA37="Probabilidad",AA38="Impacto"),(AL36-(+AL36*AD38)),IF(AA38="Probabilidad",AL37,""))),"")</f>
        <v/>
      </c>
      <c r="AM38" s="188" t="str">
        <f t="shared" si="13"/>
        <v/>
      </c>
      <c r="AN38" s="189"/>
      <c r="AO38" s="189"/>
      <c r="AP38" s="189"/>
      <c r="AQ38" s="189"/>
      <c r="AR38" s="189"/>
      <c r="AS38" s="189"/>
      <c r="AT38" s="189"/>
      <c r="AU38" s="118"/>
      <c r="AV38" s="119"/>
      <c r="AW38" s="120"/>
      <c r="AX38" s="120"/>
      <c r="AY38" s="118"/>
      <c r="AZ38" s="119"/>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row>
    <row r="39" spans="1:84" ht="151.5" customHeight="1" x14ac:dyDescent="0.3">
      <c r="A39" s="276"/>
      <c r="B39" s="169"/>
      <c r="C39" s="275"/>
      <c r="D39" s="275"/>
      <c r="E39" s="275"/>
      <c r="F39" s="195"/>
      <c r="G39" s="277"/>
      <c r="H39" s="198"/>
      <c r="I39" s="198"/>
      <c r="J39" s="275"/>
      <c r="K39" s="279"/>
      <c r="L39" s="282"/>
      <c r="M39" s="280"/>
      <c r="N39" s="281"/>
      <c r="O39" s="280">
        <f>IF(NOT(ISERROR(MATCH(N39,_xlfn.ANCHORARRAY(G50),0))),M52&amp;"Por favor no seleccionar los criterios de impacto",N39)</f>
        <v>0</v>
      </c>
      <c r="P39" s="282"/>
      <c r="Q39" s="280"/>
      <c r="R39" s="278"/>
      <c r="S39" s="163"/>
      <c r="T39" s="163" t="str">
        <f t="shared" si="14"/>
        <v/>
      </c>
      <c r="U39" s="163"/>
      <c r="V39" s="163" t="str">
        <f t="shared" si="15"/>
        <v/>
      </c>
      <c r="W39" s="163" t="str">
        <f t="shared" si="16"/>
        <v/>
      </c>
      <c r="X39" s="163" t="str">
        <f t="shared" si="17"/>
        <v/>
      </c>
      <c r="Y39" s="5">
        <v>6</v>
      </c>
      <c r="Z39" s="181"/>
      <c r="AA39" s="182" t="str">
        <f t="shared" si="8"/>
        <v/>
      </c>
      <c r="AB39" s="183"/>
      <c r="AC39" s="183"/>
      <c r="AD39" s="184" t="str">
        <f t="shared" si="9"/>
        <v/>
      </c>
      <c r="AE39" s="183"/>
      <c r="AF39" s="183"/>
      <c r="AG39" s="183"/>
      <c r="AH39" s="185" t="str">
        <f>IFERROR(IF(AND(AA38="Probabilidad",AA39="Probabilidad"),(AJ38-(+AJ38*AD39)),IF(AND(AA38="Impacto",AA39="Probabilidad"),(AJ37-(+AJ37*AD39)),IF(AA39="Impacto",AJ38,""))),"")</f>
        <v/>
      </c>
      <c r="AI39" s="186" t="str">
        <f t="shared" si="10"/>
        <v/>
      </c>
      <c r="AJ39" s="187" t="str">
        <f t="shared" si="11"/>
        <v/>
      </c>
      <c r="AK39" s="186" t="str">
        <f t="shared" si="12"/>
        <v/>
      </c>
      <c r="AL39" s="187" t="str">
        <f>IFERROR(IF(AND(AA38="Impacto",AA39="Impacto"),(AL38-(+AL38*AD39)),IF(AND(AA38="Probabilidad",AA39="Impacto"),(AL37-(+AL37*AD39)),IF(AA39="Probabilidad",AL38,""))),"")</f>
        <v/>
      </c>
      <c r="AM39" s="188" t="str">
        <f t="shared" si="13"/>
        <v/>
      </c>
      <c r="AN39" s="189"/>
      <c r="AO39" s="189"/>
      <c r="AP39" s="189"/>
      <c r="AQ39" s="189"/>
      <c r="AR39" s="189"/>
      <c r="AS39" s="189"/>
      <c r="AT39" s="189"/>
      <c r="AU39" s="118"/>
      <c r="AV39" s="119"/>
      <c r="AW39" s="120"/>
      <c r="AX39" s="120"/>
      <c r="AY39" s="118"/>
      <c r="AZ39" s="119"/>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51.5" customHeight="1" x14ac:dyDescent="0.3">
      <c r="A40" s="266">
        <v>6</v>
      </c>
      <c r="B40" s="167"/>
      <c r="C40" s="271"/>
      <c r="D40" s="271"/>
      <c r="E40" s="271"/>
      <c r="F40" s="192"/>
      <c r="G40" s="273"/>
      <c r="H40" s="196"/>
      <c r="I40" s="196"/>
      <c r="J40" s="271"/>
      <c r="K40" s="258"/>
      <c r="L40" s="256" t="str">
        <f>IF(K40&lt;=0,"",IF(K40&lt;=2,"Muy Baja",IF(K40&lt;=24,"Baja",IF(K40&lt;=500,"Media",IF(K40&lt;=5000,"Alta","Muy Alta")))))</f>
        <v/>
      </c>
      <c r="M40" s="260" t="str">
        <f>IF(L40="","",IF(L40="Muy Baja",0.2,IF(L40="Baja",0.4,IF(L40="Media",0.6,IF(L40="Alta",0.8,IF(L40="Muy Alta",1,))))))</f>
        <v/>
      </c>
      <c r="N40" s="264"/>
      <c r="O40" s="260">
        <f>IF(NOT(ISERROR(MATCH(N40,'Tabla Impacto'!$B$221:$B$223,0))),'Tabla Impacto'!$F$223&amp;"Por favor no seleccionar los criterios de impacto(Afectación Económica o presupuestal y Pérdida Reputacional)",N40)</f>
        <v>0</v>
      </c>
      <c r="P40" s="256" t="str">
        <f>IF(OR(O40='Tabla Impacto'!$C$11,O40='Tabla Impacto'!$D$11),"Leve",IF(OR(O40='Tabla Impacto'!$C$12,O40='Tabla Impacto'!$D$12),"Menor",IF(OR(O40='Tabla Impacto'!$C$13,O40='Tabla Impacto'!$D$13),"Moderado",IF(OR(O40='Tabla Impacto'!$C$14,O40='Tabla Impacto'!$D$14),"Mayor",IF(OR(O40='Tabla Impacto'!$C$15,O40='Tabla Impacto'!$D$15),"Catastrófico","")))))</f>
        <v/>
      </c>
      <c r="Q40" s="260" t="str">
        <f>IF(P40="","",IF(P40="Leve",0.2,IF(P40="Menor",0.4,IF(P40="Moderado",0.6,IF(P40="Mayor",0.8,IF(P40="Catastrófico",1,))))))</f>
        <v/>
      </c>
      <c r="R40" s="262"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163"/>
      <c r="T40" s="163" t="str">
        <f t="shared" si="14"/>
        <v/>
      </c>
      <c r="U40" s="163"/>
      <c r="V40" s="163" t="str">
        <f t="shared" si="15"/>
        <v/>
      </c>
      <c r="W40" s="163" t="str">
        <f t="shared" si="16"/>
        <v/>
      </c>
      <c r="X40" s="163" t="str">
        <f t="shared" si="17"/>
        <v/>
      </c>
      <c r="Y40" s="5">
        <v>1</v>
      </c>
      <c r="Z40" s="181"/>
      <c r="AA40" s="182" t="str">
        <f t="shared" si="8"/>
        <v/>
      </c>
      <c r="AB40" s="183"/>
      <c r="AC40" s="183"/>
      <c r="AD40" s="184" t="str">
        <f t="shared" si="9"/>
        <v/>
      </c>
      <c r="AE40" s="183"/>
      <c r="AF40" s="183"/>
      <c r="AG40" s="183"/>
      <c r="AH40" s="185" t="str">
        <f>IFERROR(IF(AA40="Probabilidad",(M40-(+M40*AD40)),IF(AA40="Impacto",M40,"")),"")</f>
        <v/>
      </c>
      <c r="AI40" s="186" t="str">
        <f t="shared" si="10"/>
        <v/>
      </c>
      <c r="AJ40" s="187" t="str">
        <f t="shared" si="11"/>
        <v/>
      </c>
      <c r="AK40" s="186" t="str">
        <f t="shared" si="12"/>
        <v/>
      </c>
      <c r="AL40" s="187" t="str">
        <f>IFERROR(IF(AA40="Impacto",(Q40-(+Q40*AD40)),IF(AA40="Probabilidad",Q40,"")),"")</f>
        <v/>
      </c>
      <c r="AM40" s="188" t="str">
        <f t="shared" si="13"/>
        <v/>
      </c>
      <c r="AN40" s="189"/>
      <c r="AO40" s="189"/>
      <c r="AP40" s="189"/>
      <c r="AQ40" s="189"/>
      <c r="AR40" s="189"/>
      <c r="AS40" s="189"/>
      <c r="AT40" s="189"/>
      <c r="AU40" s="118"/>
      <c r="AV40" s="119"/>
      <c r="AW40" s="120"/>
      <c r="AX40" s="120"/>
      <c r="AY40" s="118"/>
      <c r="AZ40" s="119"/>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51.5" customHeight="1" x14ac:dyDescent="0.3">
      <c r="A41" s="267"/>
      <c r="B41" s="168"/>
      <c r="C41" s="272"/>
      <c r="D41" s="272"/>
      <c r="E41" s="272"/>
      <c r="F41" s="193"/>
      <c r="G41" s="274"/>
      <c r="H41" s="197"/>
      <c r="I41" s="197"/>
      <c r="J41" s="272"/>
      <c r="K41" s="259"/>
      <c r="L41" s="257"/>
      <c r="M41" s="261"/>
      <c r="N41" s="265"/>
      <c r="O41" s="261">
        <f>IF(NOT(ISERROR(MATCH(N41,_xlfn.ANCHORARRAY(G52),0))),M54&amp;"Por favor no seleccionar los criterios de impacto",N41)</f>
        <v>0</v>
      </c>
      <c r="P41" s="257"/>
      <c r="Q41" s="261"/>
      <c r="R41" s="263"/>
      <c r="S41" s="163"/>
      <c r="T41" s="163" t="str">
        <f t="shared" si="14"/>
        <v/>
      </c>
      <c r="U41" s="163"/>
      <c r="V41" s="163" t="str">
        <f t="shared" si="15"/>
        <v/>
      </c>
      <c r="W41" s="163" t="str">
        <f t="shared" si="16"/>
        <v/>
      </c>
      <c r="X41" s="163" t="str">
        <f t="shared" si="17"/>
        <v/>
      </c>
      <c r="Y41" s="5">
        <v>2</v>
      </c>
      <c r="Z41" s="181"/>
      <c r="AA41" s="182" t="str">
        <f t="shared" si="8"/>
        <v/>
      </c>
      <c r="AB41" s="183"/>
      <c r="AC41" s="183"/>
      <c r="AD41" s="184" t="str">
        <f t="shared" si="9"/>
        <v/>
      </c>
      <c r="AE41" s="183"/>
      <c r="AF41" s="183"/>
      <c r="AG41" s="183"/>
      <c r="AH41" s="185" t="str">
        <f>IFERROR(IF(AND(AA40="Probabilidad",AA41="Probabilidad"),(AJ40-(+AJ40*AD41)),IF(AA41="Probabilidad",(M40-(+M40*AD41)),IF(AA41="Impacto",AJ40,""))),"")</f>
        <v/>
      </c>
      <c r="AI41" s="186" t="str">
        <f t="shared" si="10"/>
        <v/>
      </c>
      <c r="AJ41" s="187" t="str">
        <f t="shared" si="11"/>
        <v/>
      </c>
      <c r="AK41" s="186" t="str">
        <f t="shared" si="12"/>
        <v/>
      </c>
      <c r="AL41" s="187" t="str">
        <f>IFERROR(IF(AND(AA40="Impacto",AA41="Impacto"),(AL40-(+AL40*AD41)),IF(AA41="Impacto",(Q40-(+Q40*AD41)),IF(AA41="Probabilidad",AL40,""))),"")</f>
        <v/>
      </c>
      <c r="AM41" s="188" t="str">
        <f t="shared" si="13"/>
        <v/>
      </c>
      <c r="AN41" s="189"/>
      <c r="AO41" s="189"/>
      <c r="AP41" s="189"/>
      <c r="AQ41" s="189"/>
      <c r="AR41" s="189"/>
      <c r="AS41" s="189"/>
      <c r="AT41" s="189"/>
      <c r="AU41" s="118"/>
      <c r="AV41" s="119"/>
      <c r="AW41" s="120"/>
      <c r="AX41" s="120"/>
      <c r="AY41" s="118"/>
      <c r="AZ41" s="119"/>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151.5" customHeight="1" x14ac:dyDescent="0.3">
      <c r="A42" s="267"/>
      <c r="B42" s="168"/>
      <c r="C42" s="272"/>
      <c r="D42" s="272"/>
      <c r="E42" s="272"/>
      <c r="F42" s="193"/>
      <c r="G42" s="274"/>
      <c r="H42" s="197"/>
      <c r="I42" s="197"/>
      <c r="J42" s="272"/>
      <c r="K42" s="259"/>
      <c r="L42" s="257"/>
      <c r="M42" s="261"/>
      <c r="N42" s="265"/>
      <c r="O42" s="261">
        <f>IF(NOT(ISERROR(MATCH(N42,_xlfn.ANCHORARRAY(G53),0))),M55&amp;"Por favor no seleccionar los criterios de impacto",N42)</f>
        <v>0</v>
      </c>
      <c r="P42" s="257"/>
      <c r="Q42" s="261"/>
      <c r="R42" s="263"/>
      <c r="S42" s="163"/>
      <c r="T42" s="163" t="str">
        <f t="shared" si="14"/>
        <v/>
      </c>
      <c r="U42" s="163"/>
      <c r="V42" s="163" t="str">
        <f t="shared" si="15"/>
        <v/>
      </c>
      <c r="W42" s="163" t="str">
        <f t="shared" si="16"/>
        <v/>
      </c>
      <c r="X42" s="163" t="str">
        <f t="shared" si="17"/>
        <v/>
      </c>
      <c r="Y42" s="5">
        <v>3</v>
      </c>
      <c r="Z42" s="190"/>
      <c r="AA42" s="182" t="str">
        <f t="shared" si="8"/>
        <v/>
      </c>
      <c r="AB42" s="183"/>
      <c r="AC42" s="183"/>
      <c r="AD42" s="184" t="str">
        <f t="shared" si="9"/>
        <v/>
      </c>
      <c r="AE42" s="183"/>
      <c r="AF42" s="183"/>
      <c r="AG42" s="183"/>
      <c r="AH42" s="185" t="str">
        <f>IFERROR(IF(AND(AA41="Probabilidad",AA42="Probabilidad"),(AJ41-(+AJ41*AD42)),IF(AND(AA41="Impacto",AA42="Probabilidad"),(AJ40-(+AJ40*AD42)),IF(AA42="Impacto",AJ41,""))),"")</f>
        <v/>
      </c>
      <c r="AI42" s="186" t="str">
        <f t="shared" si="10"/>
        <v/>
      </c>
      <c r="AJ42" s="187" t="str">
        <f t="shared" si="11"/>
        <v/>
      </c>
      <c r="AK42" s="186" t="str">
        <f t="shared" si="12"/>
        <v/>
      </c>
      <c r="AL42" s="187" t="str">
        <f>IFERROR(IF(AND(AA41="Impacto",AA42="Impacto"),(AL41-(+AL41*AD42)),IF(AND(AA41="Probabilidad",AA42="Impacto"),(AL40-(+AL40*AD42)),IF(AA42="Probabilidad",AL41,""))),"")</f>
        <v/>
      </c>
      <c r="AM42" s="188" t="str">
        <f t="shared" si="13"/>
        <v/>
      </c>
      <c r="AN42" s="189"/>
      <c r="AO42" s="189"/>
      <c r="AP42" s="189"/>
      <c r="AQ42" s="189"/>
      <c r="AR42" s="189"/>
      <c r="AS42" s="189"/>
      <c r="AT42" s="189"/>
      <c r="AU42" s="118"/>
      <c r="AV42" s="119"/>
      <c r="AW42" s="120"/>
      <c r="AX42" s="120"/>
      <c r="AY42" s="118"/>
      <c r="AZ42" s="119"/>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row>
    <row r="43" spans="1:84" ht="151.5" customHeight="1" x14ac:dyDescent="0.3">
      <c r="A43" s="267"/>
      <c r="B43" s="168"/>
      <c r="C43" s="272"/>
      <c r="D43" s="272"/>
      <c r="E43" s="272"/>
      <c r="F43" s="193"/>
      <c r="G43" s="274"/>
      <c r="H43" s="197"/>
      <c r="I43" s="197"/>
      <c r="J43" s="272"/>
      <c r="K43" s="259"/>
      <c r="L43" s="257"/>
      <c r="M43" s="261"/>
      <c r="N43" s="265"/>
      <c r="O43" s="261">
        <f>IF(NOT(ISERROR(MATCH(N43,_xlfn.ANCHORARRAY(G54),0))),M56&amp;"Por favor no seleccionar los criterios de impacto",N43)</f>
        <v>0</v>
      </c>
      <c r="P43" s="257"/>
      <c r="Q43" s="261"/>
      <c r="R43" s="263"/>
      <c r="S43" s="163"/>
      <c r="T43" s="163" t="str">
        <f t="shared" si="14"/>
        <v/>
      </c>
      <c r="U43" s="163"/>
      <c r="V43" s="163" t="str">
        <f t="shared" si="15"/>
        <v/>
      </c>
      <c r="W43" s="163" t="str">
        <f t="shared" si="16"/>
        <v/>
      </c>
      <c r="X43" s="163" t="str">
        <f t="shared" si="17"/>
        <v/>
      </c>
      <c r="Y43" s="5">
        <v>4</v>
      </c>
      <c r="Z43" s="181"/>
      <c r="AA43" s="182" t="str">
        <f t="shared" si="8"/>
        <v/>
      </c>
      <c r="AB43" s="183"/>
      <c r="AC43" s="183"/>
      <c r="AD43" s="184" t="str">
        <f t="shared" si="9"/>
        <v/>
      </c>
      <c r="AE43" s="183"/>
      <c r="AF43" s="183"/>
      <c r="AG43" s="183"/>
      <c r="AH43" s="185" t="str">
        <f>IFERROR(IF(AND(AA42="Probabilidad",AA43="Probabilidad"),(AJ42-(+AJ42*AD43)),IF(AND(AA42="Impacto",AA43="Probabilidad"),(AJ41-(+AJ41*AD43)),IF(AA43="Impacto",AJ42,""))),"")</f>
        <v/>
      </c>
      <c r="AI43" s="186" t="str">
        <f t="shared" si="10"/>
        <v/>
      </c>
      <c r="AJ43" s="187" t="str">
        <f t="shared" si="11"/>
        <v/>
      </c>
      <c r="AK43" s="186" t="str">
        <f t="shared" si="12"/>
        <v/>
      </c>
      <c r="AL43" s="187" t="str">
        <f>IFERROR(IF(AND(AA42="Impacto",AA43="Impacto"),(AL42-(+AL42*AD43)),IF(AND(AA42="Probabilidad",AA43="Impacto"),(AL41-(+AL41*AD43)),IF(AA43="Probabilidad",AL42,""))),"")</f>
        <v/>
      </c>
      <c r="AM43" s="188" t="str">
        <f t="shared" si="13"/>
        <v/>
      </c>
      <c r="AN43" s="189"/>
      <c r="AO43" s="189"/>
      <c r="AP43" s="189"/>
      <c r="AQ43" s="189"/>
      <c r="AR43" s="189"/>
      <c r="AS43" s="189"/>
      <c r="AT43" s="189"/>
      <c r="AU43" s="118"/>
      <c r="AV43" s="119"/>
      <c r="AW43" s="120"/>
      <c r="AX43" s="120"/>
      <c r="AY43" s="118"/>
      <c r="AZ43" s="119"/>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row>
    <row r="44" spans="1:84" ht="151.5" customHeight="1" x14ac:dyDescent="0.3">
      <c r="A44" s="267"/>
      <c r="B44" s="168"/>
      <c r="C44" s="272"/>
      <c r="D44" s="272"/>
      <c r="E44" s="272"/>
      <c r="F44" s="193"/>
      <c r="G44" s="274"/>
      <c r="H44" s="197"/>
      <c r="I44" s="197"/>
      <c r="J44" s="272"/>
      <c r="K44" s="259"/>
      <c r="L44" s="257"/>
      <c r="M44" s="261"/>
      <c r="N44" s="265"/>
      <c r="O44" s="261">
        <f>IF(NOT(ISERROR(MATCH(N44,_xlfn.ANCHORARRAY(G55),0))),M57&amp;"Por favor no seleccionar los criterios de impacto",N44)</f>
        <v>0</v>
      </c>
      <c r="P44" s="257"/>
      <c r="Q44" s="261"/>
      <c r="R44" s="263"/>
      <c r="S44" s="163"/>
      <c r="T44" s="163" t="str">
        <f t="shared" si="14"/>
        <v/>
      </c>
      <c r="U44" s="163"/>
      <c r="V44" s="163" t="str">
        <f t="shared" si="15"/>
        <v/>
      </c>
      <c r="W44" s="163" t="str">
        <f t="shared" si="16"/>
        <v/>
      </c>
      <c r="X44" s="163" t="str">
        <f t="shared" si="17"/>
        <v/>
      </c>
      <c r="Y44" s="5">
        <v>5</v>
      </c>
      <c r="Z44" s="181"/>
      <c r="AA44" s="182" t="str">
        <f t="shared" si="8"/>
        <v/>
      </c>
      <c r="AB44" s="183"/>
      <c r="AC44" s="183"/>
      <c r="AD44" s="184" t="str">
        <f t="shared" si="9"/>
        <v/>
      </c>
      <c r="AE44" s="183"/>
      <c r="AF44" s="183"/>
      <c r="AG44" s="183"/>
      <c r="AH44" s="185" t="str">
        <f>IFERROR(IF(AND(AA43="Probabilidad",AA44="Probabilidad"),(AJ43-(+AJ43*AD44)),IF(AND(AA43="Impacto",AA44="Probabilidad"),(AJ42-(+AJ42*AD44)),IF(AA44="Impacto",AJ43,""))),"")</f>
        <v/>
      </c>
      <c r="AI44" s="186" t="str">
        <f t="shared" si="10"/>
        <v/>
      </c>
      <c r="AJ44" s="187" t="str">
        <f t="shared" si="11"/>
        <v/>
      </c>
      <c r="AK44" s="186" t="str">
        <f t="shared" si="12"/>
        <v/>
      </c>
      <c r="AL44" s="187" t="str">
        <f>IFERROR(IF(AND(AA43="Impacto",AA44="Impacto"),(AL43-(+AL43*AD44)),IF(AND(AA43="Probabilidad",AA44="Impacto"),(AL42-(+AL42*AD44)),IF(AA44="Probabilidad",AL43,""))),"")</f>
        <v/>
      </c>
      <c r="AM44" s="188" t="str">
        <f t="shared" si="13"/>
        <v/>
      </c>
      <c r="AN44" s="189"/>
      <c r="AO44" s="189"/>
      <c r="AP44" s="189"/>
      <c r="AQ44" s="189"/>
      <c r="AR44" s="189"/>
      <c r="AS44" s="189"/>
      <c r="AT44" s="189"/>
      <c r="AU44" s="118"/>
      <c r="AV44" s="119"/>
      <c r="AW44" s="120"/>
      <c r="AX44" s="120"/>
      <c r="AY44" s="118"/>
      <c r="AZ44" s="119"/>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51.5" customHeight="1" x14ac:dyDescent="0.3">
      <c r="A45" s="276"/>
      <c r="B45" s="169"/>
      <c r="C45" s="275"/>
      <c r="D45" s="275"/>
      <c r="E45" s="275"/>
      <c r="F45" s="195"/>
      <c r="G45" s="277"/>
      <c r="H45" s="198"/>
      <c r="I45" s="198"/>
      <c r="J45" s="275"/>
      <c r="K45" s="279"/>
      <c r="L45" s="282"/>
      <c r="M45" s="280"/>
      <c r="N45" s="281"/>
      <c r="O45" s="280">
        <f>IF(NOT(ISERROR(MATCH(N45,_xlfn.ANCHORARRAY(G56),0))),M58&amp;"Por favor no seleccionar los criterios de impacto",N45)</f>
        <v>0</v>
      </c>
      <c r="P45" s="282"/>
      <c r="Q45" s="280"/>
      <c r="R45" s="278"/>
      <c r="S45" s="163"/>
      <c r="T45" s="163" t="str">
        <f t="shared" si="14"/>
        <v/>
      </c>
      <c r="U45" s="163"/>
      <c r="V45" s="163" t="str">
        <f t="shared" si="15"/>
        <v/>
      </c>
      <c r="W45" s="163" t="str">
        <f t="shared" si="16"/>
        <v/>
      </c>
      <c r="X45" s="163" t="str">
        <f t="shared" si="17"/>
        <v/>
      </c>
      <c r="Y45" s="5">
        <v>6</v>
      </c>
      <c r="Z45" s="181"/>
      <c r="AA45" s="182" t="str">
        <f t="shared" si="8"/>
        <v/>
      </c>
      <c r="AB45" s="183"/>
      <c r="AC45" s="183"/>
      <c r="AD45" s="184" t="str">
        <f t="shared" si="9"/>
        <v/>
      </c>
      <c r="AE45" s="183"/>
      <c r="AF45" s="183"/>
      <c r="AG45" s="183"/>
      <c r="AH45" s="185" t="str">
        <f>IFERROR(IF(AND(AA44="Probabilidad",AA45="Probabilidad"),(AJ44-(+AJ44*AD45)),IF(AND(AA44="Impacto",AA45="Probabilidad"),(AJ43-(+AJ43*AD45)),IF(AA45="Impacto",AJ44,""))),"")</f>
        <v/>
      </c>
      <c r="AI45" s="186" t="str">
        <f t="shared" si="10"/>
        <v/>
      </c>
      <c r="AJ45" s="187" t="str">
        <f t="shared" si="11"/>
        <v/>
      </c>
      <c r="AK45" s="186" t="str">
        <f t="shared" si="12"/>
        <v/>
      </c>
      <c r="AL45" s="187" t="str">
        <f>IFERROR(IF(AND(AA44="Impacto",AA45="Impacto"),(AL44-(+AL44*AD45)),IF(AND(AA44="Probabilidad",AA45="Impacto"),(AL43-(+AL43*AD45)),IF(AA45="Probabilidad",AL44,""))),"")</f>
        <v/>
      </c>
      <c r="AM45" s="188" t="str">
        <f t="shared" si="13"/>
        <v/>
      </c>
      <c r="AN45" s="189"/>
      <c r="AO45" s="189"/>
      <c r="AP45" s="189"/>
      <c r="AQ45" s="189"/>
      <c r="AR45" s="189"/>
      <c r="AS45" s="189"/>
      <c r="AT45" s="189"/>
      <c r="AU45" s="118"/>
      <c r="AV45" s="119"/>
      <c r="AW45" s="120"/>
      <c r="AX45" s="120"/>
      <c r="AY45" s="118"/>
      <c r="AZ45" s="119"/>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51.5" customHeight="1" x14ac:dyDescent="0.3">
      <c r="A46" s="266">
        <v>7</v>
      </c>
      <c r="B46" s="167"/>
      <c r="C46" s="271"/>
      <c r="D46" s="271"/>
      <c r="E46" s="271"/>
      <c r="F46" s="192"/>
      <c r="G46" s="273"/>
      <c r="H46" s="196"/>
      <c r="I46" s="196"/>
      <c r="J46" s="271"/>
      <c r="K46" s="258"/>
      <c r="L46" s="256" t="str">
        <f>IF(K46&lt;=0,"",IF(K46&lt;=2,"Muy Baja",IF(K46&lt;=24,"Baja",IF(K46&lt;=500,"Media",IF(K46&lt;=5000,"Alta","Muy Alta")))))</f>
        <v/>
      </c>
      <c r="M46" s="260" t="str">
        <f>IF(L46="","",IF(L46="Muy Baja",0.2,IF(L46="Baja",0.4,IF(L46="Media",0.6,IF(L46="Alta",0.8,IF(L46="Muy Alta",1,))))))</f>
        <v/>
      </c>
      <c r="N46" s="264"/>
      <c r="O46" s="260">
        <f>IF(NOT(ISERROR(MATCH(N46,'Tabla Impacto'!$B$221:$B$223,0))),'Tabla Impacto'!$F$223&amp;"Por favor no seleccionar los criterios de impacto(Afectación Económica o presupuestal y Pérdida Reputacional)",N46)</f>
        <v>0</v>
      </c>
      <c r="P46" s="256" t="str">
        <f>IF(OR(O46='Tabla Impacto'!$C$11,O46='Tabla Impacto'!$D$11),"Leve",IF(OR(O46='Tabla Impacto'!$C$12,O46='Tabla Impacto'!$D$12),"Menor",IF(OR(O46='Tabla Impacto'!$C$13,O46='Tabla Impacto'!$D$13),"Moderado",IF(OR(O46='Tabla Impacto'!$C$14,O46='Tabla Impacto'!$D$14),"Mayor",IF(OR(O46='Tabla Impacto'!$C$15,O46='Tabla Impacto'!$D$15),"Catastrófico","")))))</f>
        <v/>
      </c>
      <c r="Q46" s="260" t="str">
        <f>IF(P46="","",IF(P46="Leve",0.2,IF(P46="Menor",0.4,IF(P46="Moderado",0.6,IF(P46="Mayor",0.8,IF(P46="Catastrófico",1,))))))</f>
        <v/>
      </c>
      <c r="R46" s="262"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163"/>
      <c r="T46" s="163" t="str">
        <f t="shared" si="14"/>
        <v/>
      </c>
      <c r="U46" s="163"/>
      <c r="V46" s="163" t="str">
        <f t="shared" si="15"/>
        <v/>
      </c>
      <c r="W46" s="163" t="str">
        <f t="shared" si="16"/>
        <v/>
      </c>
      <c r="X46" s="163" t="str">
        <f t="shared" si="17"/>
        <v/>
      </c>
      <c r="Y46" s="5">
        <v>1</v>
      </c>
      <c r="Z46" s="181"/>
      <c r="AA46" s="182" t="str">
        <f t="shared" si="8"/>
        <v/>
      </c>
      <c r="AB46" s="183"/>
      <c r="AC46" s="183"/>
      <c r="AD46" s="184" t="str">
        <f t="shared" si="9"/>
        <v/>
      </c>
      <c r="AE46" s="183"/>
      <c r="AF46" s="183"/>
      <c r="AG46" s="183"/>
      <c r="AH46" s="185" t="str">
        <f>IFERROR(IF(AA46="Probabilidad",(M46-(+M46*AD46)),IF(AA46="Impacto",M46,"")),"")</f>
        <v/>
      </c>
      <c r="AI46" s="186" t="str">
        <f t="shared" si="10"/>
        <v/>
      </c>
      <c r="AJ46" s="187" t="str">
        <f t="shared" si="11"/>
        <v/>
      </c>
      <c r="AK46" s="186" t="str">
        <f t="shared" si="12"/>
        <v/>
      </c>
      <c r="AL46" s="187" t="str">
        <f>IFERROR(IF(AA46="Impacto",(Q46-(+Q46*AD46)),IF(AA46="Probabilidad",Q46,"")),"")</f>
        <v/>
      </c>
      <c r="AM46" s="188" t="str">
        <f t="shared" si="13"/>
        <v/>
      </c>
      <c r="AN46" s="189"/>
      <c r="AO46" s="189"/>
      <c r="AP46" s="189"/>
      <c r="AQ46" s="189"/>
      <c r="AR46" s="189"/>
      <c r="AS46" s="189"/>
      <c r="AT46" s="189"/>
      <c r="AU46" s="118"/>
      <c r="AV46" s="119"/>
      <c r="AW46" s="120"/>
      <c r="AX46" s="120"/>
      <c r="AY46" s="118"/>
      <c r="AZ46" s="119"/>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51.5" customHeight="1" x14ac:dyDescent="0.3">
      <c r="A47" s="267"/>
      <c r="B47" s="168"/>
      <c r="C47" s="272"/>
      <c r="D47" s="272"/>
      <c r="E47" s="272"/>
      <c r="F47" s="193"/>
      <c r="G47" s="274"/>
      <c r="H47" s="197"/>
      <c r="I47" s="197"/>
      <c r="J47" s="272"/>
      <c r="K47" s="259"/>
      <c r="L47" s="257"/>
      <c r="M47" s="261"/>
      <c r="N47" s="265"/>
      <c r="O47" s="261">
        <f>IF(NOT(ISERROR(MATCH(N47,_xlfn.ANCHORARRAY(G58),0))),M60&amp;"Por favor no seleccionar los criterios de impacto",N47)</f>
        <v>0</v>
      </c>
      <c r="P47" s="257"/>
      <c r="Q47" s="261"/>
      <c r="R47" s="263"/>
      <c r="S47" s="163"/>
      <c r="T47" s="163" t="str">
        <f t="shared" si="14"/>
        <v/>
      </c>
      <c r="U47" s="163"/>
      <c r="V47" s="163" t="str">
        <f t="shared" si="15"/>
        <v/>
      </c>
      <c r="W47" s="163" t="str">
        <f t="shared" si="16"/>
        <v/>
      </c>
      <c r="X47" s="163" t="str">
        <f t="shared" si="17"/>
        <v/>
      </c>
      <c r="Y47" s="5">
        <v>2</v>
      </c>
      <c r="Z47" s="181"/>
      <c r="AA47" s="182" t="str">
        <f t="shared" si="8"/>
        <v/>
      </c>
      <c r="AB47" s="183"/>
      <c r="AC47" s="183"/>
      <c r="AD47" s="184" t="str">
        <f t="shared" si="9"/>
        <v/>
      </c>
      <c r="AE47" s="183"/>
      <c r="AF47" s="183"/>
      <c r="AG47" s="183"/>
      <c r="AH47" s="185" t="str">
        <f>IFERROR(IF(AND(AA46="Probabilidad",AA47="Probabilidad"),(AJ46-(+AJ46*AD47)),IF(AA47="Probabilidad",(M46-(+M46*AD47)),IF(AA47="Impacto",AJ46,""))),"")</f>
        <v/>
      </c>
      <c r="AI47" s="186" t="str">
        <f t="shared" si="10"/>
        <v/>
      </c>
      <c r="AJ47" s="187" t="str">
        <f t="shared" si="11"/>
        <v/>
      </c>
      <c r="AK47" s="186" t="str">
        <f t="shared" si="12"/>
        <v/>
      </c>
      <c r="AL47" s="187" t="str">
        <f>IFERROR(IF(AND(AA46="Impacto",AA47="Impacto"),(AL46-(+AL46*AD47)),IF(AA47="Impacto",(Q46-(+Q46*AD47)),IF(AA47="Probabilidad",AL46,""))),"")</f>
        <v/>
      </c>
      <c r="AM47" s="188" t="str">
        <f t="shared" si="13"/>
        <v/>
      </c>
      <c r="AN47" s="189"/>
      <c r="AO47" s="189"/>
      <c r="AP47" s="189"/>
      <c r="AQ47" s="189"/>
      <c r="AR47" s="189"/>
      <c r="AS47" s="189"/>
      <c r="AT47" s="189"/>
      <c r="AU47" s="118"/>
      <c r="AV47" s="119"/>
      <c r="AW47" s="120"/>
      <c r="AX47" s="120"/>
      <c r="AY47" s="118"/>
      <c r="AZ47" s="119"/>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151.5" customHeight="1" x14ac:dyDescent="0.3">
      <c r="A48" s="267"/>
      <c r="B48" s="168"/>
      <c r="C48" s="272"/>
      <c r="D48" s="272"/>
      <c r="E48" s="272"/>
      <c r="F48" s="193"/>
      <c r="G48" s="274"/>
      <c r="H48" s="197"/>
      <c r="I48" s="197"/>
      <c r="J48" s="272"/>
      <c r="K48" s="259"/>
      <c r="L48" s="257"/>
      <c r="M48" s="261"/>
      <c r="N48" s="265"/>
      <c r="O48" s="261">
        <f>IF(NOT(ISERROR(MATCH(N48,_xlfn.ANCHORARRAY(G59),0))),M61&amp;"Por favor no seleccionar los criterios de impacto",N48)</f>
        <v>0</v>
      </c>
      <c r="P48" s="257"/>
      <c r="Q48" s="261"/>
      <c r="R48" s="263"/>
      <c r="S48" s="163"/>
      <c r="T48" s="163" t="str">
        <f t="shared" si="14"/>
        <v/>
      </c>
      <c r="U48" s="163"/>
      <c r="V48" s="163" t="str">
        <f t="shared" si="15"/>
        <v/>
      </c>
      <c r="W48" s="163" t="str">
        <f t="shared" si="16"/>
        <v/>
      </c>
      <c r="X48" s="163" t="str">
        <f t="shared" si="17"/>
        <v/>
      </c>
      <c r="Y48" s="5">
        <v>3</v>
      </c>
      <c r="Z48" s="190"/>
      <c r="AA48" s="182" t="str">
        <f t="shared" ref="AA48:AA69" si="18">IF(OR(AB48="Preventivo",AB48="Detectivo"),"Probabilidad",IF(AB48="Correctivo","Impacto",""))</f>
        <v/>
      </c>
      <c r="AB48" s="183"/>
      <c r="AC48" s="183"/>
      <c r="AD48" s="184" t="str">
        <f t="shared" ref="AD48:AD69" si="19">IF(AND(AB48="Preventivo",AC48="Automático"),"50%",IF(AND(AB48="Preventivo",AC48="Manual"),"40%",IF(AND(AB48="Detectivo",AC48="Automático"),"40%",IF(AND(AB48="Detectivo",AC48="Manual"),"30%",IF(AND(AB48="Correctivo",AC48="Automático"),"35%",IF(AND(AB48="Correctivo",AC48="Manual"),"25%",""))))))</f>
        <v/>
      </c>
      <c r="AE48" s="183"/>
      <c r="AF48" s="183"/>
      <c r="AG48" s="183"/>
      <c r="AH48" s="185" t="str">
        <f>IFERROR(IF(AND(AA47="Probabilidad",AA48="Probabilidad"),(AJ47-(+AJ47*AD48)),IF(AND(AA47="Impacto",AA48="Probabilidad"),(AJ46-(+AJ46*AD48)),IF(AA48="Impacto",AJ47,""))),"")</f>
        <v/>
      </c>
      <c r="AI48" s="186" t="str">
        <f t="shared" ref="AI48:AI69" si="20">IFERROR(IF(AH48="","",IF(AH48&lt;=0.2,"Muy Baja",IF(AH48&lt;=0.4,"Baja",IF(AH48&lt;=0.6,"Media",IF(AH48&lt;=0.8,"Alta","Muy Alta"))))),"")</f>
        <v/>
      </c>
      <c r="AJ48" s="187" t="str">
        <f t="shared" ref="AJ48:AJ69" si="21">+AH48</f>
        <v/>
      </c>
      <c r="AK48" s="186" t="str">
        <f t="shared" ref="AK48:AK69" si="22">IFERROR(IF(AL48="","",IF(AL48&lt;=0.2,"Leve",IF(AL48&lt;=0.4,"Menor",IF(AL48&lt;=0.6,"Moderado",IF(AL48&lt;=0.8,"Mayor","Catastrófico"))))),"")</f>
        <v/>
      </c>
      <c r="AL48" s="187" t="str">
        <f>IFERROR(IF(AND(AA47="Impacto",AA48="Impacto"),(AL47-(+AL47*AD48)),IF(AND(AA47="Probabilidad",AA48="Impacto"),(AL46-(+AL46*AD48)),IF(AA48="Probabilidad",AL47,""))),"")</f>
        <v/>
      </c>
      <c r="AM48" s="188" t="str">
        <f t="shared" ref="AM48:AM69" si="23">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89"/>
      <c r="AO48" s="189"/>
      <c r="AP48" s="189"/>
      <c r="AQ48" s="189"/>
      <c r="AR48" s="189"/>
      <c r="AS48" s="189"/>
      <c r="AT48" s="189"/>
      <c r="AU48" s="118"/>
      <c r="AV48" s="119"/>
      <c r="AW48" s="120"/>
      <c r="AX48" s="120"/>
      <c r="AY48" s="118"/>
      <c r="AZ48" s="119"/>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row>
    <row r="49" spans="1:84" ht="151.5" customHeight="1" x14ac:dyDescent="0.3">
      <c r="A49" s="267"/>
      <c r="B49" s="168"/>
      <c r="C49" s="272"/>
      <c r="D49" s="272"/>
      <c r="E49" s="272"/>
      <c r="F49" s="193"/>
      <c r="G49" s="274"/>
      <c r="H49" s="197"/>
      <c r="I49" s="197"/>
      <c r="J49" s="272"/>
      <c r="K49" s="259"/>
      <c r="L49" s="257"/>
      <c r="M49" s="261"/>
      <c r="N49" s="265"/>
      <c r="O49" s="261">
        <f>IF(NOT(ISERROR(MATCH(N49,_xlfn.ANCHORARRAY(G60),0))),M62&amp;"Por favor no seleccionar los criterios de impacto",N49)</f>
        <v>0</v>
      </c>
      <c r="P49" s="257"/>
      <c r="Q49" s="261"/>
      <c r="R49" s="263"/>
      <c r="S49" s="163"/>
      <c r="T49" s="163" t="str">
        <f t="shared" si="14"/>
        <v/>
      </c>
      <c r="U49" s="163"/>
      <c r="V49" s="163" t="str">
        <f t="shared" si="15"/>
        <v/>
      </c>
      <c r="W49" s="163" t="str">
        <f t="shared" si="16"/>
        <v/>
      </c>
      <c r="X49" s="163" t="str">
        <f t="shared" si="17"/>
        <v/>
      </c>
      <c r="Y49" s="5">
        <v>4</v>
      </c>
      <c r="Z49" s="181"/>
      <c r="AA49" s="182" t="str">
        <f t="shared" si="18"/>
        <v/>
      </c>
      <c r="AB49" s="183"/>
      <c r="AC49" s="183"/>
      <c r="AD49" s="184" t="str">
        <f t="shared" si="19"/>
        <v/>
      </c>
      <c r="AE49" s="183"/>
      <c r="AF49" s="183"/>
      <c r="AG49" s="183"/>
      <c r="AH49" s="185" t="str">
        <f>IFERROR(IF(AND(AA48="Probabilidad",AA49="Probabilidad"),(AJ48-(+AJ48*AD49)),IF(AND(AA48="Impacto",AA49="Probabilidad"),(AJ47-(+AJ47*AD49)),IF(AA49="Impacto",AJ48,""))),"")</f>
        <v/>
      </c>
      <c r="AI49" s="186" t="str">
        <f t="shared" si="20"/>
        <v/>
      </c>
      <c r="AJ49" s="187" t="str">
        <f t="shared" si="21"/>
        <v/>
      </c>
      <c r="AK49" s="186" t="str">
        <f t="shared" si="22"/>
        <v/>
      </c>
      <c r="AL49" s="187" t="str">
        <f>IFERROR(IF(AND(AA48="Impacto",AA49="Impacto"),(AL48-(+AL48*AD49)),IF(AND(AA48="Probabilidad",AA49="Impacto"),(AL47-(+AL47*AD49)),IF(AA49="Probabilidad",AL48,""))),"")</f>
        <v/>
      </c>
      <c r="AM49" s="188" t="str">
        <f t="shared" si="23"/>
        <v/>
      </c>
      <c r="AN49" s="189"/>
      <c r="AO49" s="189"/>
      <c r="AP49" s="189"/>
      <c r="AQ49" s="189"/>
      <c r="AR49" s="189"/>
      <c r="AS49" s="189"/>
      <c r="AT49" s="189"/>
      <c r="AU49" s="118"/>
      <c r="AV49" s="119"/>
      <c r="AW49" s="120"/>
      <c r="AX49" s="120"/>
      <c r="AY49" s="118"/>
      <c r="AZ49" s="119"/>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row>
    <row r="50" spans="1:84" ht="151.5" customHeight="1" x14ac:dyDescent="0.3">
      <c r="A50" s="267"/>
      <c r="B50" s="168"/>
      <c r="C50" s="272"/>
      <c r="D50" s="272"/>
      <c r="E50" s="272"/>
      <c r="F50" s="193"/>
      <c r="G50" s="274"/>
      <c r="H50" s="197"/>
      <c r="I50" s="197"/>
      <c r="J50" s="272"/>
      <c r="K50" s="259"/>
      <c r="L50" s="257"/>
      <c r="M50" s="261"/>
      <c r="N50" s="265"/>
      <c r="O50" s="261">
        <f>IF(NOT(ISERROR(MATCH(N50,_xlfn.ANCHORARRAY(G61),0))),M63&amp;"Por favor no seleccionar los criterios de impacto",N50)</f>
        <v>0</v>
      </c>
      <c r="P50" s="257"/>
      <c r="Q50" s="261"/>
      <c r="R50" s="263"/>
      <c r="S50" s="163"/>
      <c r="T50" s="163" t="str">
        <f t="shared" si="14"/>
        <v/>
      </c>
      <c r="U50" s="163"/>
      <c r="V50" s="163" t="str">
        <f t="shared" si="15"/>
        <v/>
      </c>
      <c r="W50" s="163" t="str">
        <f t="shared" si="16"/>
        <v/>
      </c>
      <c r="X50" s="163" t="str">
        <f t="shared" si="17"/>
        <v/>
      </c>
      <c r="Y50" s="5">
        <v>5</v>
      </c>
      <c r="Z50" s="181"/>
      <c r="AA50" s="182" t="str">
        <f t="shared" si="18"/>
        <v/>
      </c>
      <c r="AB50" s="183"/>
      <c r="AC50" s="183"/>
      <c r="AD50" s="184" t="str">
        <f t="shared" si="19"/>
        <v/>
      </c>
      <c r="AE50" s="183"/>
      <c r="AF50" s="183"/>
      <c r="AG50" s="183"/>
      <c r="AH50" s="185" t="str">
        <f>IFERROR(IF(AND(AA49="Probabilidad",AA50="Probabilidad"),(AJ49-(+AJ49*AD50)),IF(AND(AA49="Impacto",AA50="Probabilidad"),(AJ48-(+AJ48*AD50)),IF(AA50="Impacto",AJ49,""))),"")</f>
        <v/>
      </c>
      <c r="AI50" s="186" t="str">
        <f t="shared" si="20"/>
        <v/>
      </c>
      <c r="AJ50" s="187" t="str">
        <f t="shared" si="21"/>
        <v/>
      </c>
      <c r="AK50" s="186" t="str">
        <f t="shared" si="22"/>
        <v/>
      </c>
      <c r="AL50" s="187" t="str">
        <f>IFERROR(IF(AND(AA49="Impacto",AA50="Impacto"),(AL49-(+AL49*AD50)),IF(AND(AA49="Probabilidad",AA50="Impacto"),(AL48-(+AL48*AD50)),IF(AA50="Probabilidad",AL49,""))),"")</f>
        <v/>
      </c>
      <c r="AM50" s="188" t="str">
        <f t="shared" si="23"/>
        <v/>
      </c>
      <c r="AN50" s="189"/>
      <c r="AO50" s="189"/>
      <c r="AP50" s="189"/>
      <c r="AQ50" s="189"/>
      <c r="AR50" s="189"/>
      <c r="AS50" s="189"/>
      <c r="AT50" s="189"/>
      <c r="AU50" s="118"/>
      <c r="AV50" s="119"/>
      <c r="AW50" s="120"/>
      <c r="AX50" s="120"/>
      <c r="AY50" s="118"/>
      <c r="AZ50" s="119"/>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51.5" customHeight="1" x14ac:dyDescent="0.3">
      <c r="A51" s="276"/>
      <c r="B51" s="169"/>
      <c r="C51" s="275"/>
      <c r="D51" s="275"/>
      <c r="E51" s="275"/>
      <c r="F51" s="195"/>
      <c r="G51" s="277"/>
      <c r="H51" s="198"/>
      <c r="I51" s="198"/>
      <c r="J51" s="275"/>
      <c r="K51" s="279"/>
      <c r="L51" s="282"/>
      <c r="M51" s="280"/>
      <c r="N51" s="281"/>
      <c r="O51" s="280">
        <f>IF(NOT(ISERROR(MATCH(N51,_xlfn.ANCHORARRAY(G62),0))),M64&amp;"Por favor no seleccionar los criterios de impacto",N51)</f>
        <v>0</v>
      </c>
      <c r="P51" s="282"/>
      <c r="Q51" s="280"/>
      <c r="R51" s="278"/>
      <c r="S51" s="163"/>
      <c r="T51" s="163" t="str">
        <f t="shared" si="14"/>
        <v/>
      </c>
      <c r="U51" s="163"/>
      <c r="V51" s="163" t="str">
        <f t="shared" si="15"/>
        <v/>
      </c>
      <c r="W51" s="163" t="str">
        <f t="shared" si="16"/>
        <v/>
      </c>
      <c r="X51" s="163" t="str">
        <f t="shared" si="17"/>
        <v/>
      </c>
      <c r="Y51" s="5">
        <v>6</v>
      </c>
      <c r="Z51" s="181"/>
      <c r="AA51" s="182" t="str">
        <f t="shared" si="18"/>
        <v/>
      </c>
      <c r="AB51" s="183"/>
      <c r="AC51" s="183"/>
      <c r="AD51" s="184" t="str">
        <f t="shared" si="19"/>
        <v/>
      </c>
      <c r="AE51" s="183"/>
      <c r="AF51" s="183"/>
      <c r="AG51" s="183"/>
      <c r="AH51" s="185" t="str">
        <f>IFERROR(IF(AND(AA50="Probabilidad",AA51="Probabilidad"),(AJ50-(+AJ50*AD51)),IF(AND(AA50="Impacto",AA51="Probabilidad"),(AJ49-(+AJ49*AD51)),IF(AA51="Impacto",AJ50,""))),"")</f>
        <v/>
      </c>
      <c r="AI51" s="186" t="str">
        <f t="shared" si="20"/>
        <v/>
      </c>
      <c r="AJ51" s="187" t="str">
        <f t="shared" si="21"/>
        <v/>
      </c>
      <c r="AK51" s="186" t="str">
        <f t="shared" si="22"/>
        <v/>
      </c>
      <c r="AL51" s="187" t="str">
        <f>IFERROR(IF(AND(AA50="Impacto",AA51="Impacto"),(AL50-(+AL50*AD51)),IF(AND(AA50="Probabilidad",AA51="Impacto"),(AL49-(+AL49*AD51)),IF(AA51="Probabilidad",AL50,""))),"")</f>
        <v/>
      </c>
      <c r="AM51" s="188" t="str">
        <f t="shared" si="23"/>
        <v/>
      </c>
      <c r="AN51" s="189"/>
      <c r="AO51" s="189"/>
      <c r="AP51" s="189"/>
      <c r="AQ51" s="189"/>
      <c r="AR51" s="189"/>
      <c r="AS51" s="189"/>
      <c r="AT51" s="189"/>
      <c r="AU51" s="118"/>
      <c r="AV51" s="119"/>
      <c r="AW51" s="120"/>
      <c r="AX51" s="120"/>
      <c r="AY51" s="118"/>
      <c r="AZ51" s="119"/>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51.5" customHeight="1" x14ac:dyDescent="0.3">
      <c r="A52" s="266">
        <v>8</v>
      </c>
      <c r="B52" s="167"/>
      <c r="C52" s="271"/>
      <c r="D52" s="271"/>
      <c r="E52" s="271"/>
      <c r="F52" s="192"/>
      <c r="G52" s="273"/>
      <c r="H52" s="196"/>
      <c r="I52" s="196"/>
      <c r="J52" s="271"/>
      <c r="K52" s="258"/>
      <c r="L52" s="256" t="str">
        <f>IF(K52&lt;=0,"",IF(K52&lt;=2,"Muy Baja",IF(K52&lt;=24,"Baja",IF(K52&lt;=500,"Media",IF(K52&lt;=5000,"Alta","Muy Alta")))))</f>
        <v/>
      </c>
      <c r="M52" s="260" t="str">
        <f>IF(L52="","",IF(L52="Muy Baja",0.2,IF(L52="Baja",0.4,IF(L52="Media",0.6,IF(L52="Alta",0.8,IF(L52="Muy Alta",1,))))))</f>
        <v/>
      </c>
      <c r="N52" s="264"/>
      <c r="O52" s="260">
        <f>IF(NOT(ISERROR(MATCH(N52,'Tabla Impacto'!$B$221:$B$223,0))),'Tabla Impacto'!$F$223&amp;"Por favor no seleccionar los criterios de impacto(Afectación Económica o presupuestal y Pérdida Reputacional)",N52)</f>
        <v>0</v>
      </c>
      <c r="P52" s="256" t="str">
        <f>IF(OR(O52='Tabla Impacto'!$C$11,O52='Tabla Impacto'!$D$11),"Leve",IF(OR(O52='Tabla Impacto'!$C$12,O52='Tabla Impacto'!$D$12),"Menor",IF(OR(O52='Tabla Impacto'!$C$13,O52='Tabla Impacto'!$D$13),"Moderado",IF(OR(O52='Tabla Impacto'!$C$14,O52='Tabla Impacto'!$D$14),"Mayor",IF(OR(O52='Tabla Impacto'!$C$15,O52='Tabla Impacto'!$D$15),"Catastrófico","")))))</f>
        <v/>
      </c>
      <c r="Q52" s="260" t="str">
        <f>IF(P52="","",IF(P52="Leve",0.2,IF(P52="Menor",0.4,IF(P52="Moderado",0.6,IF(P52="Mayor",0.8,IF(P52="Catastrófico",1,))))))</f>
        <v/>
      </c>
      <c r="R52" s="262"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163"/>
      <c r="T52" s="163" t="str">
        <f t="shared" si="14"/>
        <v/>
      </c>
      <c r="U52" s="163"/>
      <c r="V52" s="163" t="str">
        <f t="shared" si="15"/>
        <v/>
      </c>
      <c r="W52" s="163" t="str">
        <f t="shared" si="16"/>
        <v/>
      </c>
      <c r="X52" s="163" t="str">
        <f t="shared" si="17"/>
        <v/>
      </c>
      <c r="Y52" s="5">
        <v>1</v>
      </c>
      <c r="Z52" s="181"/>
      <c r="AA52" s="182" t="str">
        <f t="shared" si="18"/>
        <v/>
      </c>
      <c r="AB52" s="183"/>
      <c r="AC52" s="183"/>
      <c r="AD52" s="184" t="str">
        <f t="shared" si="19"/>
        <v/>
      </c>
      <c r="AE52" s="183"/>
      <c r="AF52" s="183"/>
      <c r="AG52" s="183"/>
      <c r="AH52" s="185" t="str">
        <f>IFERROR(IF(AA52="Probabilidad",(M52-(+M52*AD52)),IF(AA52="Impacto",M52,"")),"")</f>
        <v/>
      </c>
      <c r="AI52" s="186" t="str">
        <f t="shared" si="20"/>
        <v/>
      </c>
      <c r="AJ52" s="187" t="str">
        <f t="shared" si="21"/>
        <v/>
      </c>
      <c r="AK52" s="186" t="str">
        <f t="shared" si="22"/>
        <v/>
      </c>
      <c r="AL52" s="187" t="str">
        <f>IFERROR(IF(AA52="Impacto",(Q52-(+Q52*AD52)),IF(AA52="Probabilidad",Q52,"")),"")</f>
        <v/>
      </c>
      <c r="AM52" s="188" t="str">
        <f t="shared" si="23"/>
        <v/>
      </c>
      <c r="AN52" s="189"/>
      <c r="AO52" s="189"/>
      <c r="AP52" s="189"/>
      <c r="AQ52" s="189"/>
      <c r="AR52" s="189"/>
      <c r="AS52" s="189"/>
      <c r="AT52" s="189"/>
      <c r="AU52" s="118"/>
      <c r="AV52" s="119"/>
      <c r="AW52" s="120"/>
      <c r="AX52" s="120"/>
      <c r="AY52" s="118"/>
      <c r="AZ52" s="119"/>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51.5" customHeight="1" x14ac:dyDescent="0.3">
      <c r="A53" s="267"/>
      <c r="B53" s="168"/>
      <c r="C53" s="272"/>
      <c r="D53" s="272"/>
      <c r="E53" s="272"/>
      <c r="F53" s="193"/>
      <c r="G53" s="274"/>
      <c r="H53" s="197"/>
      <c r="I53" s="197"/>
      <c r="J53" s="272"/>
      <c r="K53" s="259"/>
      <c r="L53" s="257"/>
      <c r="M53" s="261"/>
      <c r="N53" s="265"/>
      <c r="O53" s="261">
        <f>IF(NOT(ISERROR(MATCH(N53,_xlfn.ANCHORARRAY(G64),0))),M66&amp;"Por favor no seleccionar los criterios de impacto",N53)</f>
        <v>0</v>
      </c>
      <c r="P53" s="257"/>
      <c r="Q53" s="261"/>
      <c r="R53" s="263"/>
      <c r="S53" s="163"/>
      <c r="T53" s="163" t="str">
        <f t="shared" si="14"/>
        <v/>
      </c>
      <c r="U53" s="163"/>
      <c r="V53" s="163" t="str">
        <f t="shared" si="15"/>
        <v/>
      </c>
      <c r="W53" s="163" t="str">
        <f t="shared" si="16"/>
        <v/>
      </c>
      <c r="X53" s="163" t="str">
        <f t="shared" si="17"/>
        <v/>
      </c>
      <c r="Y53" s="5">
        <v>2</v>
      </c>
      <c r="Z53" s="181"/>
      <c r="AA53" s="182" t="str">
        <f t="shared" si="18"/>
        <v/>
      </c>
      <c r="AB53" s="183"/>
      <c r="AC53" s="183"/>
      <c r="AD53" s="184" t="str">
        <f t="shared" si="19"/>
        <v/>
      </c>
      <c r="AE53" s="183"/>
      <c r="AF53" s="183"/>
      <c r="AG53" s="183"/>
      <c r="AH53" s="185" t="str">
        <f>IFERROR(IF(AND(AA52="Probabilidad",AA53="Probabilidad"),(AJ52-(+AJ52*AD53)),IF(AA53="Probabilidad",(M52-(+M52*AD53)),IF(AA53="Impacto",AJ52,""))),"")</f>
        <v/>
      </c>
      <c r="AI53" s="186" t="str">
        <f t="shared" si="20"/>
        <v/>
      </c>
      <c r="AJ53" s="187" t="str">
        <f t="shared" si="21"/>
        <v/>
      </c>
      <c r="AK53" s="186" t="str">
        <f t="shared" si="22"/>
        <v/>
      </c>
      <c r="AL53" s="187" t="str">
        <f>IFERROR(IF(AND(AA52="Impacto",AA53="Impacto"),(AL52-(+AL52*AD53)),IF(AA53="Impacto",(Q52-(+Q52*AD53)),IF(AA53="Probabilidad",AL52,""))),"")</f>
        <v/>
      </c>
      <c r="AM53" s="188" t="str">
        <f t="shared" si="23"/>
        <v/>
      </c>
      <c r="AN53" s="189"/>
      <c r="AO53" s="189"/>
      <c r="AP53" s="189"/>
      <c r="AQ53" s="189"/>
      <c r="AR53" s="189"/>
      <c r="AS53" s="189"/>
      <c r="AT53" s="189"/>
      <c r="AU53" s="118"/>
      <c r="AV53" s="119"/>
      <c r="AW53" s="120"/>
      <c r="AX53" s="120"/>
      <c r="AY53" s="118"/>
      <c r="AZ53" s="119"/>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51.5" customHeight="1" x14ac:dyDescent="0.3">
      <c r="A54" s="267"/>
      <c r="B54" s="168"/>
      <c r="C54" s="272"/>
      <c r="D54" s="272"/>
      <c r="E54" s="272"/>
      <c r="F54" s="193"/>
      <c r="G54" s="274"/>
      <c r="H54" s="197"/>
      <c r="I54" s="197"/>
      <c r="J54" s="272"/>
      <c r="K54" s="259"/>
      <c r="L54" s="257"/>
      <c r="M54" s="261"/>
      <c r="N54" s="265"/>
      <c r="O54" s="261">
        <f>IF(NOT(ISERROR(MATCH(N54,_xlfn.ANCHORARRAY(G65),0))),M67&amp;"Por favor no seleccionar los criterios de impacto",N54)</f>
        <v>0</v>
      </c>
      <c r="P54" s="257"/>
      <c r="Q54" s="261"/>
      <c r="R54" s="263"/>
      <c r="S54" s="163"/>
      <c r="T54" s="163" t="str">
        <f t="shared" si="14"/>
        <v/>
      </c>
      <c r="U54" s="163"/>
      <c r="V54" s="163" t="str">
        <f t="shared" si="15"/>
        <v/>
      </c>
      <c r="W54" s="163" t="str">
        <f t="shared" si="16"/>
        <v/>
      </c>
      <c r="X54" s="163" t="str">
        <f t="shared" si="17"/>
        <v/>
      </c>
      <c r="Y54" s="5">
        <v>3</v>
      </c>
      <c r="Z54" s="190"/>
      <c r="AA54" s="182" t="str">
        <f t="shared" si="18"/>
        <v/>
      </c>
      <c r="AB54" s="183"/>
      <c r="AC54" s="183"/>
      <c r="AD54" s="184" t="str">
        <f t="shared" si="19"/>
        <v/>
      </c>
      <c r="AE54" s="183"/>
      <c r="AF54" s="183"/>
      <c r="AG54" s="183"/>
      <c r="AH54" s="185" t="str">
        <f>IFERROR(IF(AND(AA53="Probabilidad",AA54="Probabilidad"),(AJ53-(+AJ53*AD54)),IF(AND(AA53="Impacto",AA54="Probabilidad"),(AJ52-(+AJ52*AD54)),IF(AA54="Impacto",AJ53,""))),"")</f>
        <v/>
      </c>
      <c r="AI54" s="186" t="str">
        <f t="shared" si="20"/>
        <v/>
      </c>
      <c r="AJ54" s="187" t="str">
        <f t="shared" si="21"/>
        <v/>
      </c>
      <c r="AK54" s="186" t="str">
        <f t="shared" si="22"/>
        <v/>
      </c>
      <c r="AL54" s="187" t="str">
        <f>IFERROR(IF(AND(AA53="Impacto",AA54="Impacto"),(AL53-(+AL53*AD54)),IF(AND(AA53="Probabilidad",AA54="Impacto"),(AL52-(+AL52*AD54)),IF(AA54="Probabilidad",AL53,""))),"")</f>
        <v/>
      </c>
      <c r="AM54" s="188" t="str">
        <f t="shared" si="23"/>
        <v/>
      </c>
      <c r="AN54" s="189"/>
      <c r="AO54" s="189"/>
      <c r="AP54" s="189"/>
      <c r="AQ54" s="189"/>
      <c r="AR54" s="189"/>
      <c r="AS54" s="189"/>
      <c r="AT54" s="189"/>
      <c r="AU54" s="118"/>
      <c r="AV54" s="119"/>
      <c r="AW54" s="120"/>
      <c r="AX54" s="120"/>
      <c r="AY54" s="118"/>
      <c r="AZ54" s="119"/>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51.5" customHeight="1" x14ac:dyDescent="0.3">
      <c r="A55" s="267"/>
      <c r="B55" s="168"/>
      <c r="C55" s="272"/>
      <c r="D55" s="272"/>
      <c r="E55" s="272"/>
      <c r="F55" s="193"/>
      <c r="G55" s="274"/>
      <c r="H55" s="197"/>
      <c r="I55" s="197"/>
      <c r="J55" s="272"/>
      <c r="K55" s="259"/>
      <c r="L55" s="257"/>
      <c r="M55" s="261"/>
      <c r="N55" s="265"/>
      <c r="O55" s="261">
        <f>IF(NOT(ISERROR(MATCH(N55,_xlfn.ANCHORARRAY(G66),0))),M68&amp;"Por favor no seleccionar los criterios de impacto",N55)</f>
        <v>0</v>
      </c>
      <c r="P55" s="257"/>
      <c r="Q55" s="261"/>
      <c r="R55" s="263"/>
      <c r="S55" s="163"/>
      <c r="T55" s="163" t="str">
        <f t="shared" si="14"/>
        <v/>
      </c>
      <c r="U55" s="163"/>
      <c r="V55" s="163" t="str">
        <f t="shared" si="15"/>
        <v/>
      </c>
      <c r="W55" s="163" t="str">
        <f t="shared" si="16"/>
        <v/>
      </c>
      <c r="X55" s="163" t="str">
        <f t="shared" si="17"/>
        <v/>
      </c>
      <c r="Y55" s="5">
        <v>4</v>
      </c>
      <c r="Z55" s="181"/>
      <c r="AA55" s="182" t="str">
        <f t="shared" si="18"/>
        <v/>
      </c>
      <c r="AB55" s="183"/>
      <c r="AC55" s="183"/>
      <c r="AD55" s="184" t="str">
        <f t="shared" si="19"/>
        <v/>
      </c>
      <c r="AE55" s="183"/>
      <c r="AF55" s="183"/>
      <c r="AG55" s="183"/>
      <c r="AH55" s="185" t="str">
        <f>IFERROR(IF(AND(AA54="Probabilidad",AA55="Probabilidad"),(AJ54-(+AJ54*AD55)),IF(AND(AA54="Impacto",AA55="Probabilidad"),(AJ53-(+AJ53*AD55)),IF(AA55="Impacto",AJ54,""))),"")</f>
        <v/>
      </c>
      <c r="AI55" s="186" t="str">
        <f t="shared" si="20"/>
        <v/>
      </c>
      <c r="AJ55" s="187" t="str">
        <f t="shared" si="21"/>
        <v/>
      </c>
      <c r="AK55" s="186" t="str">
        <f t="shared" si="22"/>
        <v/>
      </c>
      <c r="AL55" s="187" t="str">
        <f>IFERROR(IF(AND(AA54="Impacto",AA55="Impacto"),(AL54-(+AL54*AD55)),IF(AND(AA54="Probabilidad",AA55="Impacto"),(AL53-(+AL53*AD55)),IF(AA55="Probabilidad",AL54,""))),"")</f>
        <v/>
      </c>
      <c r="AM55" s="188" t="str">
        <f t="shared" si="23"/>
        <v/>
      </c>
      <c r="AN55" s="189"/>
      <c r="AO55" s="189"/>
      <c r="AP55" s="189"/>
      <c r="AQ55" s="189"/>
      <c r="AR55" s="189"/>
      <c r="AS55" s="189"/>
      <c r="AT55" s="189"/>
      <c r="AU55" s="118"/>
      <c r="AV55" s="119"/>
      <c r="AW55" s="120"/>
      <c r="AX55" s="120"/>
      <c r="AY55" s="118"/>
      <c r="AZ55" s="119"/>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51.5" customHeight="1" x14ac:dyDescent="0.3">
      <c r="A56" s="267"/>
      <c r="B56" s="168"/>
      <c r="C56" s="272"/>
      <c r="D56" s="272"/>
      <c r="E56" s="272"/>
      <c r="F56" s="193"/>
      <c r="G56" s="274"/>
      <c r="H56" s="197"/>
      <c r="I56" s="197"/>
      <c r="J56" s="272"/>
      <c r="K56" s="259"/>
      <c r="L56" s="257"/>
      <c r="M56" s="261"/>
      <c r="N56" s="265"/>
      <c r="O56" s="261">
        <f>IF(NOT(ISERROR(MATCH(N56,_xlfn.ANCHORARRAY(G67),0))),M69&amp;"Por favor no seleccionar los criterios de impacto",N56)</f>
        <v>0</v>
      </c>
      <c r="P56" s="257"/>
      <c r="Q56" s="261"/>
      <c r="R56" s="263"/>
      <c r="S56" s="163"/>
      <c r="T56" s="163" t="str">
        <f t="shared" si="14"/>
        <v/>
      </c>
      <c r="U56" s="163"/>
      <c r="V56" s="163" t="str">
        <f t="shared" si="15"/>
        <v/>
      </c>
      <c r="W56" s="163" t="str">
        <f t="shared" si="16"/>
        <v/>
      </c>
      <c r="X56" s="163" t="str">
        <f t="shared" si="17"/>
        <v/>
      </c>
      <c r="Y56" s="5">
        <v>5</v>
      </c>
      <c r="Z56" s="181"/>
      <c r="AA56" s="182" t="str">
        <f t="shared" si="18"/>
        <v/>
      </c>
      <c r="AB56" s="183"/>
      <c r="AC56" s="183"/>
      <c r="AD56" s="184" t="str">
        <f t="shared" si="19"/>
        <v/>
      </c>
      <c r="AE56" s="183"/>
      <c r="AF56" s="183"/>
      <c r="AG56" s="183"/>
      <c r="AH56" s="185" t="str">
        <f>IFERROR(IF(AND(AA55="Probabilidad",AA56="Probabilidad"),(AJ55-(+AJ55*AD56)),IF(AND(AA55="Impacto",AA56="Probabilidad"),(AJ54-(+AJ54*AD56)),IF(AA56="Impacto",AJ55,""))),"")</f>
        <v/>
      </c>
      <c r="AI56" s="186" t="str">
        <f t="shared" si="20"/>
        <v/>
      </c>
      <c r="AJ56" s="187" t="str">
        <f t="shared" si="21"/>
        <v/>
      </c>
      <c r="AK56" s="186" t="str">
        <f t="shared" si="22"/>
        <v/>
      </c>
      <c r="AL56" s="187" t="str">
        <f>IFERROR(IF(AND(AA55="Impacto",AA56="Impacto"),(AL55-(+AL55*AD56)),IF(AND(AA55="Probabilidad",AA56="Impacto"),(AL54-(+AL54*AD56)),IF(AA56="Probabilidad",AL55,""))),"")</f>
        <v/>
      </c>
      <c r="AM56" s="188" t="str">
        <f t="shared" si="23"/>
        <v/>
      </c>
      <c r="AN56" s="189"/>
      <c r="AO56" s="189"/>
      <c r="AP56" s="189"/>
      <c r="AQ56" s="189"/>
      <c r="AR56" s="189"/>
      <c r="AS56" s="189"/>
      <c r="AT56" s="189"/>
      <c r="AU56" s="118"/>
      <c r="AV56" s="119"/>
      <c r="AW56" s="120"/>
      <c r="AX56" s="120"/>
      <c r="AY56" s="118"/>
      <c r="AZ56" s="119"/>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151.5" customHeight="1" x14ac:dyDescent="0.3">
      <c r="A57" s="276"/>
      <c r="B57" s="169"/>
      <c r="C57" s="275"/>
      <c r="D57" s="275"/>
      <c r="E57" s="275"/>
      <c r="F57" s="195"/>
      <c r="G57" s="277"/>
      <c r="H57" s="198"/>
      <c r="I57" s="198"/>
      <c r="J57" s="275"/>
      <c r="K57" s="279"/>
      <c r="L57" s="282"/>
      <c r="M57" s="280"/>
      <c r="N57" s="281"/>
      <c r="O57" s="280">
        <f>IF(NOT(ISERROR(MATCH(N57,_xlfn.ANCHORARRAY(G68),0))),M70&amp;"Por favor no seleccionar los criterios de impacto",N57)</f>
        <v>0</v>
      </c>
      <c r="P57" s="282"/>
      <c r="Q57" s="280"/>
      <c r="R57" s="278"/>
      <c r="S57" s="163"/>
      <c r="T57" s="163" t="str">
        <f t="shared" si="14"/>
        <v/>
      </c>
      <c r="U57" s="163"/>
      <c r="V57" s="163" t="str">
        <f t="shared" si="15"/>
        <v/>
      </c>
      <c r="W57" s="163" t="str">
        <f t="shared" si="16"/>
        <v/>
      </c>
      <c r="X57" s="163" t="str">
        <f t="shared" si="17"/>
        <v/>
      </c>
      <c r="Y57" s="5">
        <v>6</v>
      </c>
      <c r="Z57" s="181"/>
      <c r="AA57" s="182" t="str">
        <f t="shared" si="18"/>
        <v/>
      </c>
      <c r="AB57" s="183"/>
      <c r="AC57" s="183"/>
      <c r="AD57" s="184" t="str">
        <f t="shared" si="19"/>
        <v/>
      </c>
      <c r="AE57" s="183"/>
      <c r="AF57" s="183"/>
      <c r="AG57" s="183"/>
      <c r="AH57" s="185" t="str">
        <f>IFERROR(IF(AND(AA56="Probabilidad",AA57="Probabilidad"),(AJ56-(+AJ56*AD57)),IF(AND(AA56="Impacto",AA57="Probabilidad"),(AJ55-(+AJ55*AD57)),IF(AA57="Impacto",AJ56,""))),"")</f>
        <v/>
      </c>
      <c r="AI57" s="186" t="str">
        <f t="shared" si="20"/>
        <v/>
      </c>
      <c r="AJ57" s="187" t="str">
        <f t="shared" si="21"/>
        <v/>
      </c>
      <c r="AK57" s="186" t="str">
        <f t="shared" si="22"/>
        <v/>
      </c>
      <c r="AL57" s="187" t="str">
        <f>IFERROR(IF(AND(AA56="Impacto",AA57="Impacto"),(AL56-(+AL56*AD57)),IF(AND(AA56="Probabilidad",AA57="Impacto"),(AL55-(+AL55*AD57)),IF(AA57="Probabilidad",AL56,""))),"")</f>
        <v/>
      </c>
      <c r="AM57" s="188" t="str">
        <f t="shared" si="23"/>
        <v/>
      </c>
      <c r="AN57" s="189"/>
      <c r="AO57" s="189"/>
      <c r="AP57" s="189"/>
      <c r="AQ57" s="189"/>
      <c r="AR57" s="189"/>
      <c r="AS57" s="189"/>
      <c r="AT57" s="189"/>
      <c r="AU57" s="118"/>
      <c r="AV57" s="119"/>
      <c r="AW57" s="120"/>
      <c r="AX57" s="120"/>
      <c r="AY57" s="118"/>
      <c r="AZ57" s="119"/>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51.5" customHeight="1" x14ac:dyDescent="0.3">
      <c r="A58" s="266">
        <v>9</v>
      </c>
      <c r="B58" s="167"/>
      <c r="C58" s="271"/>
      <c r="D58" s="271"/>
      <c r="E58" s="271"/>
      <c r="F58" s="192"/>
      <c r="G58" s="273"/>
      <c r="H58" s="196"/>
      <c r="I58" s="196"/>
      <c r="J58" s="271"/>
      <c r="K58" s="258"/>
      <c r="L58" s="256" t="str">
        <f>IF(K58&lt;=0,"",IF(K58&lt;=2,"Muy Baja",IF(K58&lt;=24,"Baja",IF(K58&lt;=500,"Media",IF(K58&lt;=5000,"Alta","Muy Alta")))))</f>
        <v/>
      </c>
      <c r="M58" s="260" t="str">
        <f>IF(L58="","",IF(L58="Muy Baja",0.2,IF(L58="Baja",0.4,IF(L58="Media",0.6,IF(L58="Alta",0.8,IF(L58="Muy Alta",1,))))))</f>
        <v/>
      </c>
      <c r="N58" s="264"/>
      <c r="O58" s="260">
        <f>IF(NOT(ISERROR(MATCH(N58,'Tabla Impacto'!$B$221:$B$223,0))),'Tabla Impacto'!$F$223&amp;"Por favor no seleccionar los criterios de impacto(Afectación Económica o presupuestal y Pérdida Reputacional)",N58)</f>
        <v>0</v>
      </c>
      <c r="P58" s="256" t="str">
        <f>IF(OR(O58='Tabla Impacto'!$C$11,O58='Tabla Impacto'!$D$11),"Leve",IF(OR(O58='Tabla Impacto'!$C$12,O58='Tabla Impacto'!$D$12),"Menor",IF(OR(O58='Tabla Impacto'!$C$13,O58='Tabla Impacto'!$D$13),"Moderado",IF(OR(O58='Tabla Impacto'!$C$14,O58='Tabla Impacto'!$D$14),"Mayor",IF(OR(O58='Tabla Impacto'!$C$15,O58='Tabla Impacto'!$D$15),"Catastrófico","")))))</f>
        <v/>
      </c>
      <c r="Q58" s="260" t="str">
        <f>IF(P58="","",IF(P58="Leve",0.2,IF(P58="Menor",0.4,IF(P58="Moderado",0.6,IF(P58="Mayor",0.8,IF(P58="Catastrófico",1,))))))</f>
        <v/>
      </c>
      <c r="R58" s="262"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163"/>
      <c r="T58" s="163" t="str">
        <f t="shared" si="14"/>
        <v/>
      </c>
      <c r="U58" s="163"/>
      <c r="V58" s="163" t="str">
        <f t="shared" si="15"/>
        <v/>
      </c>
      <c r="W58" s="163" t="str">
        <f t="shared" si="16"/>
        <v/>
      </c>
      <c r="X58" s="163" t="str">
        <f t="shared" si="17"/>
        <v/>
      </c>
      <c r="Y58" s="5">
        <v>1</v>
      </c>
      <c r="Z58" s="181"/>
      <c r="AA58" s="182" t="str">
        <f t="shared" si="18"/>
        <v/>
      </c>
      <c r="AB58" s="183"/>
      <c r="AC58" s="183"/>
      <c r="AD58" s="184" t="str">
        <f t="shared" si="19"/>
        <v/>
      </c>
      <c r="AE58" s="183"/>
      <c r="AF58" s="183"/>
      <c r="AG58" s="183"/>
      <c r="AH58" s="185" t="str">
        <f>IFERROR(IF(AA58="Probabilidad",(M58-(+M58*AD58)),IF(AA58="Impacto",M58,"")),"")</f>
        <v/>
      </c>
      <c r="AI58" s="186" t="str">
        <f t="shared" si="20"/>
        <v/>
      </c>
      <c r="AJ58" s="187" t="str">
        <f t="shared" si="21"/>
        <v/>
      </c>
      <c r="AK58" s="186" t="str">
        <f t="shared" si="22"/>
        <v/>
      </c>
      <c r="AL58" s="187" t="str">
        <f>IFERROR(IF(AA58="Impacto",(Q58-(+Q58*AD58)),IF(AA58="Probabilidad",Q58,"")),"")</f>
        <v/>
      </c>
      <c r="AM58" s="188" t="str">
        <f t="shared" si="23"/>
        <v/>
      </c>
      <c r="AN58" s="189"/>
      <c r="AO58" s="189"/>
      <c r="AP58" s="189"/>
      <c r="AQ58" s="189"/>
      <c r="AR58" s="189"/>
      <c r="AS58" s="189"/>
      <c r="AT58" s="189"/>
      <c r="AU58" s="118"/>
      <c r="AV58" s="119"/>
      <c r="AW58" s="120"/>
      <c r="AX58" s="120"/>
      <c r="AY58" s="118"/>
      <c r="AZ58" s="119"/>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51.5" customHeight="1" x14ac:dyDescent="0.3">
      <c r="A59" s="267"/>
      <c r="B59" s="168"/>
      <c r="C59" s="272"/>
      <c r="D59" s="272"/>
      <c r="E59" s="272"/>
      <c r="F59" s="193"/>
      <c r="G59" s="274"/>
      <c r="H59" s="197"/>
      <c r="I59" s="197"/>
      <c r="J59" s="272"/>
      <c r="K59" s="259"/>
      <c r="L59" s="257"/>
      <c r="M59" s="261"/>
      <c r="N59" s="265"/>
      <c r="O59" s="261">
        <f>IF(NOT(ISERROR(MATCH(N59,_xlfn.ANCHORARRAY(G70),0))),M72&amp;"Por favor no seleccionar los criterios de impacto",N59)</f>
        <v>0</v>
      </c>
      <c r="P59" s="257"/>
      <c r="Q59" s="261"/>
      <c r="R59" s="263"/>
      <c r="S59" s="194"/>
      <c r="T59" s="194"/>
      <c r="U59" s="194"/>
      <c r="V59" s="194"/>
      <c r="W59" s="194"/>
      <c r="X59" s="194"/>
      <c r="Y59" s="5">
        <v>2</v>
      </c>
      <c r="Z59" s="181"/>
      <c r="AA59" s="182" t="str">
        <f t="shared" si="18"/>
        <v/>
      </c>
      <c r="AB59" s="183"/>
      <c r="AC59" s="183"/>
      <c r="AD59" s="184" t="str">
        <f t="shared" si="19"/>
        <v/>
      </c>
      <c r="AE59" s="183"/>
      <c r="AF59" s="183"/>
      <c r="AG59" s="183"/>
      <c r="AH59" s="185" t="str">
        <f>IFERROR(IF(AND(AA58="Probabilidad",AA59="Probabilidad"),(AJ58-(+AJ58*AD59)),IF(AA59="Probabilidad",(M58-(+M58*AD59)),IF(AA59="Impacto",AJ58,""))),"")</f>
        <v/>
      </c>
      <c r="AI59" s="186" t="str">
        <f t="shared" si="20"/>
        <v/>
      </c>
      <c r="AJ59" s="187" t="str">
        <f t="shared" si="21"/>
        <v/>
      </c>
      <c r="AK59" s="186" t="str">
        <f t="shared" si="22"/>
        <v/>
      </c>
      <c r="AL59" s="187" t="str">
        <f>IFERROR(IF(AND(AA58="Impacto",AA59="Impacto"),(AL58-(+AL58*AD59)),IF(AA59="Impacto",(Q58-(+Q58*AD59)),IF(AA59="Probabilidad",AL58,""))),"")</f>
        <v/>
      </c>
      <c r="AM59" s="188" t="str">
        <f t="shared" si="23"/>
        <v/>
      </c>
      <c r="AN59" s="189"/>
      <c r="AO59" s="189"/>
      <c r="AP59" s="189"/>
      <c r="AQ59" s="189"/>
      <c r="AR59" s="189"/>
      <c r="AS59" s="189"/>
      <c r="AT59" s="189"/>
      <c r="AU59" s="118"/>
      <c r="AV59" s="119"/>
      <c r="AW59" s="120"/>
      <c r="AX59" s="120"/>
      <c r="AY59" s="118"/>
      <c r="AZ59" s="119"/>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51.5" customHeight="1" x14ac:dyDescent="0.3">
      <c r="A60" s="267"/>
      <c r="B60" s="168"/>
      <c r="C60" s="272"/>
      <c r="D60" s="272"/>
      <c r="E60" s="272"/>
      <c r="F60" s="193"/>
      <c r="G60" s="274"/>
      <c r="H60" s="197"/>
      <c r="I60" s="197"/>
      <c r="J60" s="272"/>
      <c r="K60" s="259"/>
      <c r="L60" s="257"/>
      <c r="M60" s="261"/>
      <c r="N60" s="265"/>
      <c r="O60" s="261">
        <f>IF(NOT(ISERROR(MATCH(N60,_xlfn.ANCHORARRAY(G71),0))),M73&amp;"Por favor no seleccionar los criterios de impacto",N60)</f>
        <v>0</v>
      </c>
      <c r="P60" s="257"/>
      <c r="Q60" s="261"/>
      <c r="R60" s="263"/>
      <c r="Y60" s="5">
        <v>3</v>
      </c>
      <c r="Z60" s="190"/>
      <c r="AA60" s="182" t="str">
        <f t="shared" si="18"/>
        <v/>
      </c>
      <c r="AB60" s="183"/>
      <c r="AC60" s="183"/>
      <c r="AD60" s="184" t="str">
        <f t="shared" si="19"/>
        <v/>
      </c>
      <c r="AE60" s="183"/>
      <c r="AF60" s="183"/>
      <c r="AG60" s="183"/>
      <c r="AH60" s="185" t="str">
        <f>IFERROR(IF(AND(AA59="Probabilidad",AA60="Probabilidad"),(AJ59-(+AJ59*AD60)),IF(AND(AA59="Impacto",AA60="Probabilidad"),(AJ58-(+AJ58*AD60)),IF(AA60="Impacto",AJ59,""))),"")</f>
        <v/>
      </c>
      <c r="AI60" s="186" t="str">
        <f t="shared" si="20"/>
        <v/>
      </c>
      <c r="AJ60" s="187" t="str">
        <f t="shared" si="21"/>
        <v/>
      </c>
      <c r="AK60" s="186" t="str">
        <f t="shared" si="22"/>
        <v/>
      </c>
      <c r="AL60" s="187" t="str">
        <f>IFERROR(IF(AND(AA59="Impacto",AA60="Impacto"),(AL59-(+AL59*AD60)),IF(AND(AA59="Probabilidad",AA60="Impacto"),(AL58-(+AL58*AD60)),IF(AA60="Probabilidad",AL59,""))),"")</f>
        <v/>
      </c>
      <c r="AM60" s="188" t="str">
        <f t="shared" si="23"/>
        <v/>
      </c>
      <c r="AN60" s="189"/>
      <c r="AU60" s="118"/>
      <c r="AV60" s="119"/>
      <c r="AW60" s="120"/>
      <c r="AX60" s="120"/>
      <c r="AY60" s="118"/>
      <c r="AZ60" s="119"/>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51.5" customHeight="1" x14ac:dyDescent="0.3">
      <c r="A61" s="267"/>
      <c r="B61" s="168"/>
      <c r="C61" s="272"/>
      <c r="D61" s="272"/>
      <c r="E61" s="272"/>
      <c r="F61" s="193"/>
      <c r="G61" s="274"/>
      <c r="H61" s="197"/>
      <c r="I61" s="197"/>
      <c r="J61" s="272"/>
      <c r="K61" s="259"/>
      <c r="L61" s="257"/>
      <c r="M61" s="261"/>
      <c r="N61" s="265"/>
      <c r="O61" s="261">
        <f>IF(NOT(ISERROR(MATCH(N61,_xlfn.ANCHORARRAY(G72),0))),M74&amp;"Por favor no seleccionar los criterios de impacto",N61)</f>
        <v>0</v>
      </c>
      <c r="P61" s="257"/>
      <c r="Q61" s="261"/>
      <c r="R61" s="263"/>
      <c r="Y61" s="5">
        <v>4</v>
      </c>
      <c r="Z61" s="181"/>
      <c r="AA61" s="182" t="str">
        <f t="shared" si="18"/>
        <v/>
      </c>
      <c r="AB61" s="183"/>
      <c r="AC61" s="183"/>
      <c r="AD61" s="184" t="str">
        <f t="shared" si="19"/>
        <v/>
      </c>
      <c r="AE61" s="183"/>
      <c r="AF61" s="183"/>
      <c r="AG61" s="183"/>
      <c r="AH61" s="185" t="str">
        <f>IFERROR(IF(AND(AA60="Probabilidad",AA61="Probabilidad"),(AJ60-(+AJ60*AD61)),IF(AND(AA60="Impacto",AA61="Probabilidad"),(AJ59-(+AJ59*AD61)),IF(AA61="Impacto",AJ60,""))),"")</f>
        <v/>
      </c>
      <c r="AI61" s="186" t="str">
        <f t="shared" si="20"/>
        <v/>
      </c>
      <c r="AJ61" s="187" t="str">
        <f t="shared" si="21"/>
        <v/>
      </c>
      <c r="AK61" s="186" t="str">
        <f t="shared" si="22"/>
        <v/>
      </c>
      <c r="AL61" s="187" t="str">
        <f>IFERROR(IF(AND(AA60="Impacto",AA61="Impacto"),(AL60-(+AL60*AD61)),IF(AND(AA60="Probabilidad",AA61="Impacto"),(AL59-(+AL59*AD61)),IF(AA61="Probabilidad",AL60,""))),"")</f>
        <v/>
      </c>
      <c r="AM61" s="188" t="str">
        <f t="shared" si="23"/>
        <v/>
      </c>
      <c r="AN61" s="189"/>
      <c r="AU61" s="118"/>
      <c r="AV61" s="119"/>
      <c r="AW61" s="120"/>
      <c r="AX61" s="120"/>
      <c r="AY61" s="118"/>
      <c r="AZ61" s="119"/>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51.5" customHeight="1" x14ac:dyDescent="0.3">
      <c r="A62" s="267"/>
      <c r="B62" s="168"/>
      <c r="C62" s="272"/>
      <c r="D62" s="272"/>
      <c r="E62" s="272"/>
      <c r="F62" s="193"/>
      <c r="G62" s="274"/>
      <c r="H62" s="197"/>
      <c r="I62" s="197"/>
      <c r="J62" s="272"/>
      <c r="K62" s="259"/>
      <c r="L62" s="257"/>
      <c r="M62" s="261"/>
      <c r="N62" s="265"/>
      <c r="O62" s="261">
        <f>IF(NOT(ISERROR(MATCH(N62,_xlfn.ANCHORARRAY(G73),0))),M75&amp;"Por favor no seleccionar los criterios de impacto",N62)</f>
        <v>0</v>
      </c>
      <c r="P62" s="257"/>
      <c r="Q62" s="261"/>
      <c r="R62" s="263"/>
      <c r="Y62" s="5">
        <v>5</v>
      </c>
      <c r="Z62" s="181"/>
      <c r="AA62" s="182" t="str">
        <f t="shared" si="18"/>
        <v/>
      </c>
      <c r="AB62" s="183"/>
      <c r="AC62" s="183"/>
      <c r="AD62" s="184" t="str">
        <f t="shared" si="19"/>
        <v/>
      </c>
      <c r="AE62" s="183"/>
      <c r="AF62" s="183"/>
      <c r="AG62" s="183"/>
      <c r="AH62" s="185" t="str">
        <f>IFERROR(IF(AND(AA61="Probabilidad",AA62="Probabilidad"),(AJ61-(+AJ61*AD62)),IF(AND(AA61="Impacto",AA62="Probabilidad"),(AJ60-(+AJ60*AD62)),IF(AA62="Impacto",AJ61,""))),"")</f>
        <v/>
      </c>
      <c r="AI62" s="186" t="str">
        <f t="shared" si="20"/>
        <v/>
      </c>
      <c r="AJ62" s="187" t="str">
        <f t="shared" si="21"/>
        <v/>
      </c>
      <c r="AK62" s="186" t="str">
        <f t="shared" si="22"/>
        <v/>
      </c>
      <c r="AL62" s="187" t="str">
        <f>IFERROR(IF(AND(AA61="Impacto",AA62="Impacto"),(AL61-(+AL61*AD62)),IF(AND(AA61="Probabilidad",AA62="Impacto"),(AL60-(+AL60*AD62)),IF(AA62="Probabilidad",AL61,""))),"")</f>
        <v/>
      </c>
      <c r="AM62" s="188" t="str">
        <f t="shared" si="23"/>
        <v/>
      </c>
      <c r="AN62" s="189"/>
      <c r="AU62" s="118"/>
      <c r="AV62" s="119"/>
      <c r="AW62" s="120"/>
      <c r="AX62" s="120"/>
      <c r="AY62" s="118"/>
      <c r="AZ62" s="119"/>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51.5" customHeight="1" x14ac:dyDescent="0.3">
      <c r="A63" s="276"/>
      <c r="B63" s="169"/>
      <c r="C63" s="275"/>
      <c r="D63" s="275"/>
      <c r="E63" s="275"/>
      <c r="F63" s="195"/>
      <c r="G63" s="277"/>
      <c r="H63" s="198"/>
      <c r="I63" s="198"/>
      <c r="J63" s="275"/>
      <c r="K63" s="279"/>
      <c r="L63" s="282"/>
      <c r="M63" s="280"/>
      <c r="N63" s="281"/>
      <c r="O63" s="280">
        <f>IF(NOT(ISERROR(MATCH(N63,_xlfn.ANCHORARRAY(G74),0))),M76&amp;"Por favor no seleccionar los criterios de impacto",N63)</f>
        <v>0</v>
      </c>
      <c r="P63" s="282"/>
      <c r="Q63" s="280"/>
      <c r="R63" s="278"/>
      <c r="Y63" s="5">
        <v>6</v>
      </c>
      <c r="Z63" s="181"/>
      <c r="AA63" s="182" t="str">
        <f t="shared" si="18"/>
        <v/>
      </c>
      <c r="AB63" s="183"/>
      <c r="AC63" s="183"/>
      <c r="AD63" s="184" t="str">
        <f t="shared" si="19"/>
        <v/>
      </c>
      <c r="AE63" s="183"/>
      <c r="AF63" s="183"/>
      <c r="AG63" s="183"/>
      <c r="AH63" s="185" t="str">
        <f>IFERROR(IF(AND(AA62="Probabilidad",AA63="Probabilidad"),(AJ62-(+AJ62*AD63)),IF(AND(AA62="Impacto",AA63="Probabilidad"),(AJ61-(+AJ61*AD63)),IF(AA63="Impacto",AJ62,""))),"")</f>
        <v/>
      </c>
      <c r="AI63" s="186" t="str">
        <f t="shared" si="20"/>
        <v/>
      </c>
      <c r="AJ63" s="187" t="str">
        <f t="shared" si="21"/>
        <v/>
      </c>
      <c r="AK63" s="186" t="str">
        <f t="shared" si="22"/>
        <v/>
      </c>
      <c r="AL63" s="187" t="str">
        <f>IFERROR(IF(AND(AA62="Impacto",AA63="Impacto"),(AL62-(+AL62*AD63)),IF(AND(AA62="Probabilidad",AA63="Impacto"),(AL61-(+AL61*AD63)),IF(AA63="Probabilidad",AL62,""))),"")</f>
        <v/>
      </c>
      <c r="AM63" s="188" t="str">
        <f t="shared" si="23"/>
        <v/>
      </c>
      <c r="AN63" s="189"/>
      <c r="AU63" s="118"/>
      <c r="AV63" s="119"/>
      <c r="AW63" s="120"/>
      <c r="AX63" s="120"/>
      <c r="AY63" s="118"/>
      <c r="AZ63" s="119"/>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51.5" customHeight="1" x14ac:dyDescent="0.3">
      <c r="A64" s="266">
        <v>10</v>
      </c>
      <c r="B64" s="167"/>
      <c r="C64" s="271"/>
      <c r="D64" s="271"/>
      <c r="E64" s="271"/>
      <c r="F64" s="192"/>
      <c r="G64" s="273"/>
      <c r="H64" s="196"/>
      <c r="I64" s="196"/>
      <c r="J64" s="271"/>
      <c r="K64" s="258"/>
      <c r="L64" s="256" t="str">
        <f>IF(K64&lt;=0,"",IF(K64&lt;=2,"Muy Baja",IF(K64&lt;=24,"Baja",IF(K64&lt;=500,"Media",IF(K64&lt;=5000,"Alta","Muy Alta")))))</f>
        <v/>
      </c>
      <c r="M64" s="260" t="str">
        <f>IF(L64="","",IF(L64="Muy Baja",0.2,IF(L64="Baja",0.4,IF(L64="Media",0.6,IF(L64="Alta",0.8,IF(L64="Muy Alta",1,))))))</f>
        <v/>
      </c>
      <c r="N64" s="264"/>
      <c r="O64" s="260">
        <f>IF(NOT(ISERROR(MATCH(N64,'Tabla Impacto'!$B$221:$B$223,0))),'Tabla Impacto'!$F$223&amp;"Por favor no seleccionar los criterios de impacto(Afectación Económica o presupuestal y Pérdida Reputacional)",N64)</f>
        <v>0</v>
      </c>
      <c r="P64" s="256" t="str">
        <f>IF(OR(O64='Tabla Impacto'!$C$11,O64='Tabla Impacto'!$D$11),"Leve",IF(OR(O64='Tabla Impacto'!$C$12,O64='Tabla Impacto'!$D$12),"Menor",IF(OR(O64='Tabla Impacto'!$C$13,O64='Tabla Impacto'!$D$13),"Moderado",IF(OR(O64='Tabla Impacto'!$C$14,O64='Tabla Impacto'!$D$14),"Mayor",IF(OR(O64='Tabla Impacto'!$C$15,O64='Tabla Impacto'!$D$15),"Catastrófico","")))))</f>
        <v/>
      </c>
      <c r="Q64" s="260" t="str">
        <f>IF(P64="","",IF(P64="Leve",0.2,IF(P64="Menor",0.4,IF(P64="Moderado",0.6,IF(P64="Mayor",0.8,IF(P64="Catastrófico",1,))))))</f>
        <v/>
      </c>
      <c r="R64" s="262"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Y64" s="5">
        <v>1</v>
      </c>
      <c r="Z64" s="181"/>
      <c r="AA64" s="182" t="str">
        <f t="shared" si="18"/>
        <v/>
      </c>
      <c r="AB64" s="183"/>
      <c r="AC64" s="183"/>
      <c r="AD64" s="184" t="str">
        <f t="shared" si="19"/>
        <v/>
      </c>
      <c r="AE64" s="183"/>
      <c r="AF64" s="183"/>
      <c r="AG64" s="183"/>
      <c r="AH64" s="185" t="str">
        <f>IFERROR(IF(AA64="Probabilidad",(M64-(+M64*AD64)),IF(AA64="Impacto",M64,"")),"")</f>
        <v/>
      </c>
      <c r="AI64" s="186" t="str">
        <f t="shared" si="20"/>
        <v/>
      </c>
      <c r="AJ64" s="187" t="str">
        <f t="shared" si="21"/>
        <v/>
      </c>
      <c r="AK64" s="186" t="str">
        <f t="shared" si="22"/>
        <v/>
      </c>
      <c r="AL64" s="187" t="str">
        <f>IFERROR(IF(AA64="Impacto",(Q64-(+Q64*AD64)),IF(AA64="Probabilidad",Q64,"")),"")</f>
        <v/>
      </c>
      <c r="AM64" s="188" t="str">
        <f t="shared" si="23"/>
        <v/>
      </c>
      <c r="AN64" s="189"/>
      <c r="AU64" s="118"/>
      <c r="AV64" s="119"/>
      <c r="AW64" s="120"/>
      <c r="AX64" s="120"/>
      <c r="AY64" s="118"/>
      <c r="AZ64" s="119"/>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52" ht="151.5" customHeight="1" x14ac:dyDescent="0.3">
      <c r="A65" s="267"/>
      <c r="B65" s="168"/>
      <c r="C65" s="272"/>
      <c r="D65" s="272"/>
      <c r="E65" s="272"/>
      <c r="F65" s="193"/>
      <c r="G65" s="274"/>
      <c r="H65" s="197"/>
      <c r="I65" s="197"/>
      <c r="J65" s="272"/>
      <c r="K65" s="259"/>
      <c r="L65" s="257"/>
      <c r="M65" s="261"/>
      <c r="N65" s="265"/>
      <c r="O65" s="261">
        <f>IF(NOT(ISERROR(MATCH(N65,_xlfn.ANCHORARRAY(G76),0))),M78&amp;"Por favor no seleccionar los criterios de impacto",N65)</f>
        <v>0</v>
      </c>
      <c r="P65" s="257"/>
      <c r="Q65" s="261"/>
      <c r="R65" s="263"/>
      <c r="Y65" s="5">
        <v>2</v>
      </c>
      <c r="Z65" s="181"/>
      <c r="AA65" s="182" t="str">
        <f t="shared" si="18"/>
        <v/>
      </c>
      <c r="AB65" s="183"/>
      <c r="AC65" s="183"/>
      <c r="AD65" s="184" t="str">
        <f t="shared" si="19"/>
        <v/>
      </c>
      <c r="AE65" s="183"/>
      <c r="AF65" s="183"/>
      <c r="AG65" s="183"/>
      <c r="AH65" s="185" t="str">
        <f>IFERROR(IF(AND(AA64="Probabilidad",AA65="Probabilidad"),(AJ64-(+AJ64*AD65)),IF(AA65="Probabilidad",(M64-(+M64*AD65)),IF(AA65="Impacto",AJ64,""))),"")</f>
        <v/>
      </c>
      <c r="AI65" s="186" t="str">
        <f t="shared" si="20"/>
        <v/>
      </c>
      <c r="AJ65" s="187" t="str">
        <f t="shared" si="21"/>
        <v/>
      </c>
      <c r="AK65" s="186" t="str">
        <f t="shared" si="22"/>
        <v/>
      </c>
      <c r="AL65" s="187" t="str">
        <f>IFERROR(IF(AND(AA64="Impacto",AA65="Impacto"),(AL64-(+AL64*AD65)),IF(AA65="Impacto",(Q64-(+Q64*AD65)),IF(AA65="Probabilidad",AL64,""))),"")</f>
        <v/>
      </c>
      <c r="AM65" s="188" t="str">
        <f t="shared" si="23"/>
        <v/>
      </c>
      <c r="AN65" s="189"/>
      <c r="AU65" s="118"/>
      <c r="AV65" s="119"/>
      <c r="AW65" s="120"/>
      <c r="AX65" s="120"/>
      <c r="AY65" s="118"/>
      <c r="AZ65" s="119"/>
    </row>
    <row r="66" spans="1:52" ht="151.5" customHeight="1" x14ac:dyDescent="0.3">
      <c r="A66" s="267"/>
      <c r="B66" s="168"/>
      <c r="C66" s="272"/>
      <c r="D66" s="272"/>
      <c r="E66" s="272"/>
      <c r="F66" s="193"/>
      <c r="G66" s="274"/>
      <c r="H66" s="197"/>
      <c r="I66" s="197"/>
      <c r="J66" s="272"/>
      <c r="K66" s="259"/>
      <c r="L66" s="257"/>
      <c r="M66" s="261"/>
      <c r="N66" s="265"/>
      <c r="O66" s="261">
        <f>IF(NOT(ISERROR(MATCH(N66,_xlfn.ANCHORARRAY(G77),0))),M79&amp;"Por favor no seleccionar los criterios de impacto",N66)</f>
        <v>0</v>
      </c>
      <c r="P66" s="257"/>
      <c r="Q66" s="261"/>
      <c r="R66" s="263"/>
      <c r="Y66" s="5">
        <v>3</v>
      </c>
      <c r="Z66" s="190"/>
      <c r="AA66" s="182" t="str">
        <f t="shared" si="18"/>
        <v/>
      </c>
      <c r="AB66" s="183"/>
      <c r="AC66" s="183"/>
      <c r="AD66" s="184" t="str">
        <f t="shared" si="19"/>
        <v/>
      </c>
      <c r="AE66" s="183"/>
      <c r="AF66" s="183"/>
      <c r="AG66" s="183"/>
      <c r="AH66" s="185" t="str">
        <f>IFERROR(IF(AND(AA65="Probabilidad",AA66="Probabilidad"),(AJ65-(+AJ65*AD66)),IF(AND(AA65="Impacto",AA66="Probabilidad"),(AJ64-(+AJ64*AD66)),IF(AA66="Impacto",AJ65,""))),"")</f>
        <v/>
      </c>
      <c r="AI66" s="186" t="str">
        <f t="shared" si="20"/>
        <v/>
      </c>
      <c r="AJ66" s="187" t="str">
        <f t="shared" si="21"/>
        <v/>
      </c>
      <c r="AK66" s="186" t="str">
        <f t="shared" si="22"/>
        <v/>
      </c>
      <c r="AL66" s="187" t="str">
        <f>IFERROR(IF(AND(AA65="Impacto",AA66="Impacto"),(AL65-(+AL65*AD66)),IF(AND(AA65="Probabilidad",AA66="Impacto"),(AL64-(+AL64*AD66)),IF(AA66="Probabilidad",AL65,""))),"")</f>
        <v/>
      </c>
      <c r="AM66" s="188" t="str">
        <f t="shared" si="23"/>
        <v/>
      </c>
      <c r="AN66" s="189"/>
      <c r="AU66" s="118"/>
      <c r="AV66" s="119"/>
      <c r="AW66" s="120"/>
      <c r="AX66" s="120"/>
      <c r="AY66" s="118"/>
      <c r="AZ66" s="119"/>
    </row>
    <row r="67" spans="1:52" ht="151.5" customHeight="1" x14ac:dyDescent="0.3">
      <c r="A67" s="267"/>
      <c r="B67" s="168"/>
      <c r="C67" s="272"/>
      <c r="D67" s="272"/>
      <c r="E67" s="272"/>
      <c r="F67" s="193"/>
      <c r="G67" s="274"/>
      <c r="H67" s="197"/>
      <c r="I67" s="197"/>
      <c r="J67" s="272"/>
      <c r="K67" s="259"/>
      <c r="L67" s="257"/>
      <c r="M67" s="261"/>
      <c r="N67" s="265"/>
      <c r="O67" s="261">
        <f>IF(NOT(ISERROR(MATCH(N67,_xlfn.ANCHORARRAY(G78),0))),M80&amp;"Por favor no seleccionar los criterios de impacto",N67)</f>
        <v>0</v>
      </c>
      <c r="P67" s="257"/>
      <c r="Q67" s="261"/>
      <c r="R67" s="263"/>
      <c r="Y67" s="5">
        <v>4</v>
      </c>
      <c r="Z67" s="181"/>
      <c r="AA67" s="182" t="str">
        <f t="shared" si="18"/>
        <v/>
      </c>
      <c r="AB67" s="183"/>
      <c r="AC67" s="183"/>
      <c r="AD67" s="184" t="str">
        <f t="shared" si="19"/>
        <v/>
      </c>
      <c r="AE67" s="183"/>
      <c r="AF67" s="183"/>
      <c r="AG67" s="183"/>
      <c r="AH67" s="185" t="str">
        <f>IFERROR(IF(AND(AA66="Probabilidad",AA67="Probabilidad"),(AJ66-(+AJ66*AD67)),IF(AND(AA66="Impacto",AA67="Probabilidad"),(AJ65-(+AJ65*AD67)),IF(AA67="Impacto",AJ66,""))),"")</f>
        <v/>
      </c>
      <c r="AI67" s="186" t="str">
        <f t="shared" si="20"/>
        <v/>
      </c>
      <c r="AJ67" s="187" t="str">
        <f t="shared" si="21"/>
        <v/>
      </c>
      <c r="AK67" s="186" t="str">
        <f t="shared" si="22"/>
        <v/>
      </c>
      <c r="AL67" s="187" t="str">
        <f>IFERROR(IF(AND(AA66="Impacto",AA67="Impacto"),(AL66-(+AL66*AD67)),IF(AND(AA66="Probabilidad",AA67="Impacto"),(AL65-(+AL65*AD67)),IF(AA67="Probabilidad",AL66,""))),"")</f>
        <v/>
      </c>
      <c r="AM67" s="188" t="str">
        <f t="shared" si="23"/>
        <v/>
      </c>
      <c r="AN67" s="189"/>
      <c r="AU67" s="118"/>
      <c r="AV67" s="119"/>
      <c r="AW67" s="120"/>
      <c r="AX67" s="120"/>
      <c r="AY67" s="118"/>
      <c r="AZ67" s="119"/>
    </row>
    <row r="68" spans="1:52" ht="151.5" customHeight="1" x14ac:dyDescent="0.3">
      <c r="A68" s="267"/>
      <c r="B68" s="168"/>
      <c r="C68" s="272"/>
      <c r="D68" s="272"/>
      <c r="E68" s="272"/>
      <c r="F68" s="193"/>
      <c r="G68" s="274"/>
      <c r="H68" s="197"/>
      <c r="I68" s="197"/>
      <c r="J68" s="272"/>
      <c r="K68" s="259"/>
      <c r="L68" s="257"/>
      <c r="M68" s="261"/>
      <c r="N68" s="265"/>
      <c r="O68" s="261">
        <f>IF(NOT(ISERROR(MATCH(N68,_xlfn.ANCHORARRAY(G79),0))),M81&amp;"Por favor no seleccionar los criterios de impacto",N68)</f>
        <v>0</v>
      </c>
      <c r="P68" s="257"/>
      <c r="Q68" s="261"/>
      <c r="R68" s="263"/>
      <c r="Y68" s="5">
        <v>5</v>
      </c>
      <c r="Z68" s="181"/>
      <c r="AA68" s="182" t="str">
        <f t="shared" si="18"/>
        <v/>
      </c>
      <c r="AB68" s="183"/>
      <c r="AC68" s="183"/>
      <c r="AD68" s="184" t="str">
        <f t="shared" si="19"/>
        <v/>
      </c>
      <c r="AE68" s="183"/>
      <c r="AF68" s="183"/>
      <c r="AG68" s="183"/>
      <c r="AH68" s="185" t="str">
        <f>IFERROR(IF(AND(AA67="Probabilidad",AA68="Probabilidad"),(AJ67-(+AJ67*AD68)),IF(AND(AA67="Impacto",AA68="Probabilidad"),(AJ66-(+AJ66*AD68)),IF(AA68="Impacto",AJ67,""))),"")</f>
        <v/>
      </c>
      <c r="AI68" s="186" t="str">
        <f t="shared" si="20"/>
        <v/>
      </c>
      <c r="AJ68" s="187" t="str">
        <f t="shared" si="21"/>
        <v/>
      </c>
      <c r="AK68" s="186" t="str">
        <f t="shared" si="22"/>
        <v/>
      </c>
      <c r="AL68" s="187" t="str">
        <f>IFERROR(IF(AND(AA67="Impacto",AA68="Impacto"),(AL67-(+AL67*AD68)),IF(AND(AA67="Probabilidad",AA68="Impacto"),(AL66-(+AL66*AD68)),IF(AA68="Probabilidad",AL67,""))),"")</f>
        <v/>
      </c>
      <c r="AM68" s="188" t="str">
        <f t="shared" si="23"/>
        <v/>
      </c>
      <c r="AN68" s="189"/>
      <c r="AU68" s="118"/>
      <c r="AV68" s="119"/>
      <c r="AW68" s="120"/>
      <c r="AX68" s="120"/>
      <c r="AY68" s="118"/>
      <c r="AZ68" s="119"/>
    </row>
    <row r="69" spans="1:52" ht="151.5" customHeight="1" x14ac:dyDescent="0.3">
      <c r="A69" s="276"/>
      <c r="B69" s="169"/>
      <c r="C69" s="275"/>
      <c r="D69" s="275"/>
      <c r="E69" s="275"/>
      <c r="F69" s="195"/>
      <c r="G69" s="277"/>
      <c r="H69" s="198"/>
      <c r="I69" s="198"/>
      <c r="J69" s="275"/>
      <c r="K69" s="279"/>
      <c r="L69" s="282"/>
      <c r="M69" s="280"/>
      <c r="N69" s="281"/>
      <c r="O69" s="280">
        <f>IF(NOT(ISERROR(MATCH(N69,_xlfn.ANCHORARRAY(G80),0))),M82&amp;"Por favor no seleccionar los criterios de impacto",N69)</f>
        <v>0</v>
      </c>
      <c r="P69" s="282"/>
      <c r="Q69" s="280"/>
      <c r="R69" s="278"/>
      <c r="Y69" s="5">
        <v>6</v>
      </c>
      <c r="Z69" s="181"/>
      <c r="AA69" s="182" t="str">
        <f t="shared" si="18"/>
        <v/>
      </c>
      <c r="AB69" s="183"/>
      <c r="AC69" s="183"/>
      <c r="AD69" s="184" t="str">
        <f t="shared" si="19"/>
        <v/>
      </c>
      <c r="AE69" s="183"/>
      <c r="AF69" s="183"/>
      <c r="AG69" s="183"/>
      <c r="AH69" s="185" t="str">
        <f>IFERROR(IF(AND(AA68="Probabilidad",AA69="Probabilidad"),(AJ68-(+AJ68*AD69)),IF(AND(AA68="Impacto",AA69="Probabilidad"),(AJ67-(+AJ67*AD69)),IF(AA69="Impacto",AJ68,""))),"")</f>
        <v/>
      </c>
      <c r="AI69" s="186" t="str">
        <f t="shared" si="20"/>
        <v/>
      </c>
      <c r="AJ69" s="187" t="str">
        <f t="shared" si="21"/>
        <v/>
      </c>
      <c r="AK69" s="186" t="str">
        <f t="shared" si="22"/>
        <v/>
      </c>
      <c r="AL69" s="187" t="str">
        <f>IFERROR(IF(AND(AA68="Impacto",AA69="Impacto"),(AL68-(+AL68*AD69)),IF(AND(AA68="Probabilidad",AA69="Impacto"),(AL67-(+AL67*AD69)),IF(AA69="Probabilidad",AL68,""))),"")</f>
        <v/>
      </c>
      <c r="AM69" s="188" t="str">
        <f t="shared" si="23"/>
        <v/>
      </c>
      <c r="AN69" s="189"/>
      <c r="AU69" s="118"/>
      <c r="AV69" s="119"/>
      <c r="AW69" s="120"/>
      <c r="AX69" s="120"/>
      <c r="AY69" s="118"/>
      <c r="AZ69" s="119"/>
    </row>
    <row r="70" spans="1:52" ht="49.5" customHeight="1" x14ac:dyDescent="0.3">
      <c r="A70" s="5"/>
      <c r="B70" s="121"/>
      <c r="C70" s="283" t="s">
        <v>131</v>
      </c>
      <c r="D70" s="284"/>
      <c r="E70" s="284"/>
      <c r="F70" s="284"/>
      <c r="G70" s="284"/>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c r="AL70" s="284"/>
      <c r="AM70" s="284"/>
      <c r="AN70" s="284"/>
      <c r="AO70" s="284"/>
      <c r="AP70" s="284"/>
      <c r="AQ70" s="284"/>
      <c r="AR70" s="284"/>
      <c r="AS70" s="284"/>
      <c r="AT70" s="284"/>
      <c r="AU70" s="284"/>
      <c r="AV70" s="284"/>
      <c r="AW70" s="284"/>
      <c r="AX70" s="284"/>
      <c r="AY70" s="284"/>
      <c r="AZ70" s="285"/>
    </row>
    <row r="72" spans="1:52" x14ac:dyDescent="0.3">
      <c r="A72" s="1"/>
      <c r="C72" s="170" t="s">
        <v>132</v>
      </c>
    </row>
  </sheetData>
  <dataConsolidate/>
  <mergeCells count="207">
    <mergeCell ref="A64:A69"/>
    <mergeCell ref="C64:C69"/>
    <mergeCell ref="D64:D69"/>
    <mergeCell ref="E64:E69"/>
    <mergeCell ref="G64:G69"/>
    <mergeCell ref="C70:AZ70"/>
    <mergeCell ref="K64:K69"/>
    <mergeCell ref="L64:L69"/>
    <mergeCell ref="M64:M69"/>
    <mergeCell ref="N64:N69"/>
    <mergeCell ref="O64:O69"/>
    <mergeCell ref="P64:P69"/>
    <mergeCell ref="J64:J69"/>
    <mergeCell ref="Q64:Q69"/>
    <mergeCell ref="R64:R69"/>
    <mergeCell ref="P58:P63"/>
    <mergeCell ref="Q58:Q63"/>
    <mergeCell ref="R58:R63"/>
    <mergeCell ref="Q52:Q57"/>
    <mergeCell ref="R52:R57"/>
    <mergeCell ref="A58:A63"/>
    <mergeCell ref="C58:C63"/>
    <mergeCell ref="D58:D63"/>
    <mergeCell ref="E58:E63"/>
    <mergeCell ref="G58:G63"/>
    <mergeCell ref="A52:A57"/>
    <mergeCell ref="C52:C57"/>
    <mergeCell ref="D52:D57"/>
    <mergeCell ref="E52:E57"/>
    <mergeCell ref="G52:G57"/>
    <mergeCell ref="M58:M63"/>
    <mergeCell ref="N58:N63"/>
    <mergeCell ref="O58:O63"/>
    <mergeCell ref="J58:J63"/>
    <mergeCell ref="K58:K63"/>
    <mergeCell ref="L58:L63"/>
    <mergeCell ref="R46:R51"/>
    <mergeCell ref="Q40:Q45"/>
    <mergeCell ref="R40:R45"/>
    <mergeCell ref="M40:M45"/>
    <mergeCell ref="N40:N45"/>
    <mergeCell ref="O40:O45"/>
    <mergeCell ref="P40:P45"/>
    <mergeCell ref="J52:J57"/>
    <mergeCell ref="M46:M51"/>
    <mergeCell ref="N46:N51"/>
    <mergeCell ref="O46:O51"/>
    <mergeCell ref="P46:P51"/>
    <mergeCell ref="Q46:Q51"/>
    <mergeCell ref="N52:N57"/>
    <mergeCell ref="O52:O57"/>
    <mergeCell ref="P52:P57"/>
    <mergeCell ref="K46:K51"/>
    <mergeCell ref="L46:L51"/>
    <mergeCell ref="K40:K45"/>
    <mergeCell ref="L40:L45"/>
    <mergeCell ref="K52:K57"/>
    <mergeCell ref="L52:L57"/>
    <mergeCell ref="M52:M57"/>
    <mergeCell ref="Q34:Q39"/>
    <mergeCell ref="R34:R39"/>
    <mergeCell ref="D28:D33"/>
    <mergeCell ref="E28:E33"/>
    <mergeCell ref="A40:A45"/>
    <mergeCell ref="C40:C45"/>
    <mergeCell ref="D40:D45"/>
    <mergeCell ref="E40:E45"/>
    <mergeCell ref="G40:G45"/>
    <mergeCell ref="J40:J45"/>
    <mergeCell ref="O28:O33"/>
    <mergeCell ref="P28:P33"/>
    <mergeCell ref="A28:A33"/>
    <mergeCell ref="C28:C33"/>
    <mergeCell ref="G28:G33"/>
    <mergeCell ref="J28:J33"/>
    <mergeCell ref="K28:K33"/>
    <mergeCell ref="L28:L33"/>
    <mergeCell ref="M28:M33"/>
    <mergeCell ref="N28:N33"/>
    <mergeCell ref="O22:O27"/>
    <mergeCell ref="P22:P27"/>
    <mergeCell ref="Q22:Q27"/>
    <mergeCell ref="R22:R27"/>
    <mergeCell ref="A46:A51"/>
    <mergeCell ref="C46:C51"/>
    <mergeCell ref="D46:D51"/>
    <mergeCell ref="E46:E51"/>
    <mergeCell ref="G46:G51"/>
    <mergeCell ref="J46:J51"/>
    <mergeCell ref="Q28:Q33"/>
    <mergeCell ref="R28:R33"/>
    <mergeCell ref="A34:A39"/>
    <mergeCell ref="C34:C39"/>
    <mergeCell ref="D34:D39"/>
    <mergeCell ref="E34:E39"/>
    <mergeCell ref="G34:G39"/>
    <mergeCell ref="J34:J39"/>
    <mergeCell ref="K34:K39"/>
    <mergeCell ref="L34:L39"/>
    <mergeCell ref="M34:M39"/>
    <mergeCell ref="N34:N39"/>
    <mergeCell ref="O34:O39"/>
    <mergeCell ref="P34:P39"/>
    <mergeCell ref="W16:W18"/>
    <mergeCell ref="X16:X18"/>
    <mergeCell ref="A22:A27"/>
    <mergeCell ref="C22:C27"/>
    <mergeCell ref="D22:D27"/>
    <mergeCell ref="E22:E27"/>
    <mergeCell ref="G22:G27"/>
    <mergeCell ref="J22:J27"/>
    <mergeCell ref="K22:K27"/>
    <mergeCell ref="M22:M27"/>
    <mergeCell ref="N22:N27"/>
    <mergeCell ref="V16:V18"/>
    <mergeCell ref="K16:K21"/>
    <mergeCell ref="L16:L21"/>
    <mergeCell ref="M16:M21"/>
    <mergeCell ref="N16:N21"/>
    <mergeCell ref="O16:O21"/>
    <mergeCell ref="P16:P21"/>
    <mergeCell ref="L22:L27"/>
    <mergeCell ref="Q16:Q21"/>
    <mergeCell ref="R16:R21"/>
    <mergeCell ref="S16:S18"/>
    <mergeCell ref="T16:T18"/>
    <mergeCell ref="U16:U18"/>
    <mergeCell ref="A11:A15"/>
    <mergeCell ref="B11:B21"/>
    <mergeCell ref="C11:C15"/>
    <mergeCell ref="F11:F15"/>
    <mergeCell ref="G11:G15"/>
    <mergeCell ref="J11:J15"/>
    <mergeCell ref="I16:I17"/>
    <mergeCell ref="J16:J21"/>
    <mergeCell ref="A16:A21"/>
    <mergeCell ref="C16:C21"/>
    <mergeCell ref="F16:F17"/>
    <mergeCell ref="G16:G21"/>
    <mergeCell ref="H16:H17"/>
    <mergeCell ref="I13:I14"/>
    <mergeCell ref="D14:D15"/>
    <mergeCell ref="E14:E15"/>
    <mergeCell ref="K9:K10"/>
    <mergeCell ref="L9:L10"/>
    <mergeCell ref="M9:M10"/>
    <mergeCell ref="N9:N10"/>
    <mergeCell ref="O9:O10"/>
    <mergeCell ref="P9:P10"/>
    <mergeCell ref="Q9:Q10"/>
    <mergeCell ref="R9:R10"/>
    <mergeCell ref="P11:P15"/>
    <mergeCell ref="K11:K15"/>
    <mergeCell ref="Q11:Q15"/>
    <mergeCell ref="R11:R15"/>
    <mergeCell ref="L11:L15"/>
    <mergeCell ref="M11:M15"/>
    <mergeCell ref="N11:N15"/>
    <mergeCell ref="O11:O15"/>
    <mergeCell ref="S9:V9"/>
    <mergeCell ref="W9:X9"/>
    <mergeCell ref="Y9:Y10"/>
    <mergeCell ref="Z9:Z10"/>
    <mergeCell ref="AM9:AM10"/>
    <mergeCell ref="AN9:AN10"/>
    <mergeCell ref="AO9:AR9"/>
    <mergeCell ref="AS9:AT9"/>
    <mergeCell ref="AU9:AU10"/>
    <mergeCell ref="AA9:AA10"/>
    <mergeCell ref="AB9:AG9"/>
    <mergeCell ref="AH9:AH10"/>
    <mergeCell ref="AI9:AI10"/>
    <mergeCell ref="AJ9:AJ10"/>
    <mergeCell ref="AK9:AK10"/>
    <mergeCell ref="AH8:AN8"/>
    <mergeCell ref="AO8:AT8"/>
    <mergeCell ref="AU8:AZ8"/>
    <mergeCell ref="A9:A10"/>
    <mergeCell ref="C9:C10"/>
    <mergeCell ref="D9:D10"/>
    <mergeCell ref="E9:E10"/>
    <mergeCell ref="F9:F10"/>
    <mergeCell ref="G9:G10"/>
    <mergeCell ref="J9:J10"/>
    <mergeCell ref="A8:K8"/>
    <mergeCell ref="L8:R8"/>
    <mergeCell ref="S8:X8"/>
    <mergeCell ref="Y8:AG8"/>
    <mergeCell ref="AV9:AV10"/>
    <mergeCell ref="AW9:AW10"/>
    <mergeCell ref="AX9:AX10"/>
    <mergeCell ref="AY9:AY10"/>
    <mergeCell ref="AZ9:AZ10"/>
    <mergeCell ref="S10:T10"/>
    <mergeCell ref="U10:V10"/>
    <mergeCell ref="AO10:AP10"/>
    <mergeCell ref="AQ10:AR10"/>
    <mergeCell ref="AL9:AL10"/>
    <mergeCell ref="A1:E4"/>
    <mergeCell ref="F1:M4"/>
    <mergeCell ref="A5:C5"/>
    <mergeCell ref="D5:R5"/>
    <mergeCell ref="Y5:AA5"/>
    <mergeCell ref="A6:C6"/>
    <mergeCell ref="D6:R6"/>
    <mergeCell ref="A7:C7"/>
    <mergeCell ref="D7:R7"/>
  </mergeCells>
  <conditionalFormatting sqref="L11:L12 L16">
    <cfRule type="cellIs" dxfId="112" priority="112" operator="equal">
      <formula>"Baja"</formula>
    </cfRule>
    <cfRule type="cellIs" dxfId="111" priority="110" operator="equal">
      <formula>"Alta"</formula>
    </cfRule>
    <cfRule type="cellIs" dxfId="110" priority="113" operator="equal">
      <formula>"Muy Baja"</formula>
    </cfRule>
    <cfRule type="cellIs" dxfId="109" priority="109" operator="equal">
      <formula>"Muy Alta"</formula>
    </cfRule>
    <cfRule type="cellIs" dxfId="108" priority="111" operator="equal">
      <formula>"Media"</formula>
    </cfRule>
  </conditionalFormatting>
  <conditionalFormatting sqref="L22">
    <cfRule type="cellIs" dxfId="107" priority="91" operator="equal">
      <formula>"Muy Alta"</formula>
    </cfRule>
    <cfRule type="cellIs" dxfId="106" priority="95" operator="equal">
      <formula>"Muy Baja"</formula>
    </cfRule>
    <cfRule type="cellIs" dxfId="105" priority="94" operator="equal">
      <formula>"Baja"</formula>
    </cfRule>
    <cfRule type="cellIs" dxfId="104" priority="93" operator="equal">
      <formula>"Media"</formula>
    </cfRule>
    <cfRule type="cellIs" dxfId="103" priority="92" operator="equal">
      <formula>"Alta"</formula>
    </cfRule>
  </conditionalFormatting>
  <conditionalFormatting sqref="L28">
    <cfRule type="cellIs" dxfId="102" priority="85" operator="equal">
      <formula>"Baja"</formula>
    </cfRule>
    <cfRule type="cellIs" dxfId="101" priority="82" operator="equal">
      <formula>"Muy Alta"</formula>
    </cfRule>
    <cfRule type="cellIs" dxfId="100" priority="84" operator="equal">
      <formula>"Media"</formula>
    </cfRule>
    <cfRule type="cellIs" dxfId="99" priority="86" operator="equal">
      <formula>"Muy Baja"</formula>
    </cfRule>
    <cfRule type="cellIs" dxfId="98" priority="83" operator="equal">
      <formula>"Alta"</formula>
    </cfRule>
  </conditionalFormatting>
  <conditionalFormatting sqref="L34">
    <cfRule type="cellIs" dxfId="97" priority="73" operator="equal">
      <formula>"Muy Alta"</formula>
    </cfRule>
    <cfRule type="cellIs" dxfId="96" priority="75" operator="equal">
      <formula>"Media"</formula>
    </cfRule>
    <cfRule type="cellIs" dxfId="95" priority="74" operator="equal">
      <formula>"Alta"</formula>
    </cfRule>
    <cfRule type="cellIs" dxfId="94" priority="76" operator="equal">
      <formula>"Baja"</formula>
    </cfRule>
    <cfRule type="cellIs" dxfId="93" priority="77" operator="equal">
      <formula>"Muy Baja"</formula>
    </cfRule>
  </conditionalFormatting>
  <conditionalFormatting sqref="L40">
    <cfRule type="cellIs" dxfId="92" priority="66" operator="equal">
      <formula>"Media"</formula>
    </cfRule>
    <cfRule type="cellIs" dxfId="91" priority="67" operator="equal">
      <formula>"Baja"</formula>
    </cfRule>
    <cfRule type="cellIs" dxfId="90" priority="68" operator="equal">
      <formula>"Muy Baja"</formula>
    </cfRule>
    <cfRule type="cellIs" dxfId="89" priority="65" operator="equal">
      <formula>"Alta"</formula>
    </cfRule>
    <cfRule type="cellIs" dxfId="88" priority="64" operator="equal">
      <formula>"Muy Alta"</formula>
    </cfRule>
  </conditionalFormatting>
  <conditionalFormatting sqref="L46">
    <cfRule type="cellIs" dxfId="87" priority="57" operator="equal">
      <formula>"Media"</formula>
    </cfRule>
    <cfRule type="cellIs" dxfId="86" priority="59" operator="equal">
      <formula>"Muy Baja"</formula>
    </cfRule>
    <cfRule type="cellIs" dxfId="85" priority="58" operator="equal">
      <formula>"Baja"</formula>
    </cfRule>
    <cfRule type="cellIs" dxfId="84" priority="55" operator="equal">
      <formula>"Muy Alta"</formula>
    </cfRule>
    <cfRule type="cellIs" dxfId="83" priority="56" operator="equal">
      <formula>"Alta"</formula>
    </cfRule>
  </conditionalFormatting>
  <conditionalFormatting sqref="L52">
    <cfRule type="cellIs" dxfId="82" priority="49" operator="equal">
      <formula>"Baja"</formula>
    </cfRule>
    <cfRule type="cellIs" dxfId="81" priority="48" operator="equal">
      <formula>"Media"</formula>
    </cfRule>
    <cfRule type="cellIs" dxfId="80" priority="47" operator="equal">
      <formula>"Alta"</formula>
    </cfRule>
    <cfRule type="cellIs" dxfId="79" priority="46" operator="equal">
      <formula>"Muy Alta"</formula>
    </cfRule>
    <cfRule type="cellIs" dxfId="78" priority="50" operator="equal">
      <formula>"Muy Baja"</formula>
    </cfRule>
  </conditionalFormatting>
  <conditionalFormatting sqref="L58">
    <cfRule type="cellIs" dxfId="77" priority="41" operator="equal">
      <formula>"Muy Baja"</formula>
    </cfRule>
    <cfRule type="cellIs" dxfId="76" priority="40" operator="equal">
      <formula>"Baja"</formula>
    </cfRule>
    <cfRule type="cellIs" dxfId="75" priority="38" operator="equal">
      <formula>"Alta"</formula>
    </cfRule>
    <cfRule type="cellIs" dxfId="74" priority="37" operator="equal">
      <formula>"Muy Alta"</formula>
    </cfRule>
    <cfRule type="cellIs" dxfId="73" priority="39" operator="equal">
      <formula>"Media"</formula>
    </cfRule>
  </conditionalFormatting>
  <conditionalFormatting sqref="L64">
    <cfRule type="cellIs" dxfId="72" priority="30" operator="equal">
      <formula>"Media"</formula>
    </cfRule>
    <cfRule type="cellIs" dxfId="71" priority="31" operator="equal">
      <formula>"Baja"</formula>
    </cfRule>
    <cfRule type="cellIs" dxfId="70" priority="32" operator="equal">
      <formula>"Muy Baja"</formula>
    </cfRule>
    <cfRule type="cellIs" dxfId="69" priority="29" operator="equal">
      <formula>"Alta"</formula>
    </cfRule>
    <cfRule type="cellIs" dxfId="68" priority="28" operator="equal">
      <formula>"Muy Alta"</formula>
    </cfRule>
  </conditionalFormatting>
  <conditionalFormatting sqref="O11:O69">
    <cfRule type="containsText" dxfId="67" priority="23" operator="containsText" text="❌">
      <formula>NOT(ISERROR(SEARCH("❌",O11)))</formula>
    </cfRule>
  </conditionalFormatting>
  <conditionalFormatting sqref="P11:P12 P16 P22 P28 P34 P40 P46 P52 P58 P64">
    <cfRule type="cellIs" dxfId="66" priority="104" operator="equal">
      <formula>"Catastrófico"</formula>
    </cfRule>
    <cfRule type="cellIs" dxfId="65" priority="105" operator="equal">
      <formula>"Mayor"</formula>
    </cfRule>
    <cfRule type="cellIs" dxfId="64" priority="106" operator="equal">
      <formula>"Moderado"</formula>
    </cfRule>
    <cfRule type="cellIs" dxfId="63" priority="107" operator="equal">
      <formula>"Menor"</formula>
    </cfRule>
    <cfRule type="cellIs" dxfId="62" priority="108" operator="equal">
      <formula>"Leve"</formula>
    </cfRule>
  </conditionalFormatting>
  <conditionalFormatting sqref="R11:R12">
    <cfRule type="cellIs" dxfId="61" priority="100" operator="equal">
      <formula>"Extremo"</formula>
    </cfRule>
    <cfRule type="cellIs" dxfId="60" priority="101" operator="equal">
      <formula>"Alto"</formula>
    </cfRule>
    <cfRule type="cellIs" dxfId="59" priority="102" operator="equal">
      <formula>"Moderado"</formula>
    </cfRule>
    <cfRule type="cellIs" dxfId="58" priority="103" operator="equal">
      <formula>"Bajo"</formula>
    </cfRule>
  </conditionalFormatting>
  <conditionalFormatting sqref="R16">
    <cfRule type="cellIs" dxfId="57" priority="98" operator="equal">
      <formula>"Moderado"</formula>
    </cfRule>
    <cfRule type="cellIs" dxfId="56" priority="96" operator="equal">
      <formula>"Extremo"</formula>
    </cfRule>
    <cfRule type="cellIs" dxfId="55" priority="97" operator="equal">
      <formula>"Alto"</formula>
    </cfRule>
    <cfRule type="cellIs" dxfId="54" priority="99" operator="equal">
      <formula>"Bajo"</formula>
    </cfRule>
  </conditionalFormatting>
  <conditionalFormatting sqref="R22">
    <cfRule type="cellIs" dxfId="53" priority="87" operator="equal">
      <formula>"Extremo"</formula>
    </cfRule>
    <cfRule type="cellIs" dxfId="52" priority="88" operator="equal">
      <formula>"Alto"</formula>
    </cfRule>
    <cfRule type="cellIs" dxfId="51" priority="89" operator="equal">
      <formula>"Moderado"</formula>
    </cfRule>
    <cfRule type="cellIs" dxfId="50" priority="90" operator="equal">
      <formula>"Bajo"</formula>
    </cfRule>
  </conditionalFormatting>
  <conditionalFormatting sqref="R28">
    <cfRule type="cellIs" dxfId="49" priority="78" operator="equal">
      <formula>"Extremo"</formula>
    </cfRule>
    <cfRule type="cellIs" dxfId="48" priority="80" operator="equal">
      <formula>"Moderado"</formula>
    </cfRule>
    <cfRule type="cellIs" dxfId="47" priority="81" operator="equal">
      <formula>"Bajo"</formula>
    </cfRule>
    <cfRule type="cellIs" dxfId="46" priority="79" operator="equal">
      <formula>"Alto"</formula>
    </cfRule>
  </conditionalFormatting>
  <conditionalFormatting sqref="R34">
    <cfRule type="cellIs" dxfId="45" priority="72" operator="equal">
      <formula>"Bajo"</formula>
    </cfRule>
    <cfRule type="cellIs" dxfId="44" priority="71" operator="equal">
      <formula>"Moderado"</formula>
    </cfRule>
    <cfRule type="cellIs" dxfId="43" priority="69" operator="equal">
      <formula>"Extremo"</formula>
    </cfRule>
    <cfRule type="cellIs" dxfId="42" priority="70" operator="equal">
      <formula>"Alto"</formula>
    </cfRule>
  </conditionalFormatting>
  <conditionalFormatting sqref="R40">
    <cfRule type="cellIs" dxfId="41" priority="60" operator="equal">
      <formula>"Extremo"</formula>
    </cfRule>
    <cfRule type="cellIs" dxfId="40" priority="63" operator="equal">
      <formula>"Bajo"</formula>
    </cfRule>
    <cfRule type="cellIs" dxfId="39" priority="61" operator="equal">
      <formula>"Alto"</formula>
    </cfRule>
    <cfRule type="cellIs" dxfId="38" priority="62" operator="equal">
      <formula>"Moderado"</formula>
    </cfRule>
  </conditionalFormatting>
  <conditionalFormatting sqref="R46">
    <cfRule type="cellIs" dxfId="37" priority="52" operator="equal">
      <formula>"Alto"</formula>
    </cfRule>
    <cfRule type="cellIs" dxfId="36" priority="51" operator="equal">
      <formula>"Extremo"</formula>
    </cfRule>
    <cfRule type="cellIs" dxfId="35" priority="54" operator="equal">
      <formula>"Bajo"</formula>
    </cfRule>
    <cfRule type="cellIs" dxfId="34" priority="53" operator="equal">
      <formula>"Moderado"</formula>
    </cfRule>
  </conditionalFormatting>
  <conditionalFormatting sqref="R52">
    <cfRule type="cellIs" dxfId="33" priority="45" operator="equal">
      <formula>"Bajo"</formula>
    </cfRule>
    <cfRule type="cellIs" dxfId="32" priority="44" operator="equal">
      <formula>"Moderado"</formula>
    </cfRule>
    <cfRule type="cellIs" dxfId="31" priority="42" operator="equal">
      <formula>"Extremo"</formula>
    </cfRule>
    <cfRule type="cellIs" dxfId="30" priority="43" operator="equal">
      <formula>"Alto"</formula>
    </cfRule>
  </conditionalFormatting>
  <conditionalFormatting sqref="R58">
    <cfRule type="cellIs" dxfId="29" priority="36" operator="equal">
      <formula>"Bajo"</formula>
    </cfRule>
    <cfRule type="cellIs" dxfId="28" priority="35" operator="equal">
      <formula>"Moderado"</formula>
    </cfRule>
    <cfRule type="cellIs" dxfId="27" priority="34" operator="equal">
      <formula>"Alto"</formula>
    </cfRule>
    <cfRule type="cellIs" dxfId="26" priority="33" operator="equal">
      <formula>"Extremo"</formula>
    </cfRule>
  </conditionalFormatting>
  <conditionalFormatting sqref="R64">
    <cfRule type="cellIs" dxfId="25" priority="27" operator="equal">
      <formula>"Bajo"</formula>
    </cfRule>
    <cfRule type="cellIs" dxfId="24" priority="26" operator="equal">
      <formula>"Moderado"</formula>
    </cfRule>
    <cfRule type="cellIs" dxfId="23" priority="25" operator="equal">
      <formula>"Alto"</formula>
    </cfRule>
    <cfRule type="cellIs" dxfId="22" priority="24" operator="equal">
      <formula>"Extremo"</formula>
    </cfRule>
  </conditionalFormatting>
  <conditionalFormatting sqref="S11:X16 S19:X58">
    <cfRule type="cellIs" dxfId="21" priority="6" operator="equal">
      <formula>"Alto"</formula>
    </cfRule>
    <cfRule type="cellIs" dxfId="20" priority="7" operator="equal">
      <formula>"Moderado"</formula>
    </cfRule>
    <cfRule type="cellIs" dxfId="19" priority="8" operator="equal">
      <formula>"Bajo"</formula>
    </cfRule>
    <cfRule type="cellIs" dxfId="18" priority="5" operator="equal">
      <formula>"Extremo"</formula>
    </cfRule>
  </conditionalFormatting>
  <conditionalFormatting sqref="AI11:AI69">
    <cfRule type="cellIs" dxfId="17" priority="19" operator="equal">
      <formula>"Alta"</formula>
    </cfRule>
    <cfRule type="cellIs" dxfId="16" priority="18" operator="equal">
      <formula>"Muy Alta"</formula>
    </cfRule>
    <cfRule type="cellIs" dxfId="15" priority="22" operator="equal">
      <formula>"Muy Baja"</formula>
    </cfRule>
    <cfRule type="cellIs" dxfId="14" priority="21" operator="equal">
      <formula>"Baja"</formula>
    </cfRule>
    <cfRule type="cellIs" dxfId="13" priority="20" operator="equal">
      <formula>"Media"</formula>
    </cfRule>
  </conditionalFormatting>
  <conditionalFormatting sqref="AK11:AK69">
    <cfRule type="cellIs" dxfId="12" priority="14" operator="equal">
      <formula>"Mayor"</formula>
    </cfRule>
    <cfRule type="cellIs" dxfId="11" priority="17" operator="equal">
      <formula>"Leve"</formula>
    </cfRule>
    <cfRule type="cellIs" dxfId="10" priority="16" operator="equal">
      <formula>"Menor"</formula>
    </cfRule>
    <cfRule type="cellIs" dxfId="9" priority="13" operator="equal">
      <formula>"Catastrófico"</formula>
    </cfRule>
    <cfRule type="cellIs" dxfId="8" priority="15" operator="equal">
      <formula>"Moderado"</formula>
    </cfRule>
  </conditionalFormatting>
  <conditionalFormatting sqref="AM11:AM69">
    <cfRule type="cellIs" dxfId="7" priority="9" operator="equal">
      <formula>"Extremo"</formula>
    </cfRule>
    <cfRule type="cellIs" dxfId="6" priority="11" operator="equal">
      <formula>"Moderado"</formula>
    </cfRule>
    <cfRule type="cellIs" dxfId="5" priority="12" operator="equal">
      <formula>"Bajo"</formula>
    </cfRule>
    <cfRule type="cellIs" dxfId="4" priority="10" operator="equal">
      <formula>"Alto"</formula>
    </cfRule>
  </conditionalFormatting>
  <conditionalFormatting sqref="AO11:AT30">
    <cfRule type="cellIs" dxfId="3" priority="3" operator="equal">
      <formula>"Moderado"</formula>
    </cfRule>
    <cfRule type="cellIs" dxfId="2" priority="2" operator="equal">
      <formula>"Alto"</formula>
    </cfRule>
    <cfRule type="cellIs" dxfId="1" priority="1" operator="equal">
      <formula>"Extremo"</formula>
    </cfRule>
    <cfRule type="cellIs" dxfId="0" priority="4" operator="equal">
      <formula>"Bajo"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00000000}">
          <x14:formula1>
            <xm:f>'Opciones Tratamiento'!#REF!</xm:f>
          </x14:formula1>
          <xm:sqref>AZ67:AZ68 AZ22:AZ23 AZ25:AZ26 AZ28:AZ29 AZ31:AZ32 AZ34:AZ35 AZ37:AZ38 AZ40:AZ41 AZ43:AZ44 AZ46:AZ47 AZ49:AZ50 AZ52:AZ53 AZ55:AZ56 AZ58:AZ59 AZ61:AZ62 AZ64:AZ65 AN11:AN69 J11:J69 C11:C69 AZ11:AZ20</xm:sqref>
        </x14:dataValidation>
        <x14:dataValidation type="list" allowBlank="1" showInputMessage="1" showErrorMessage="1" xr:uid="{00000000-0002-0000-0100-000001000000}">
          <x14:formula1>
            <xm:f>'Tabla Valoración controles'!#REF!</xm:f>
          </x14:formula1>
          <xm:sqref>AB11:AC69 AE11:AG69</xm:sqref>
        </x14:dataValidation>
        <x14:dataValidation type="list" allowBlank="1" showInputMessage="1" showErrorMessage="1" xr:uid="{00000000-0002-0000-0100-000002000000}">
          <x14:formula1>
            <xm:f>'Tabla Impacto'!#REF!</xm:f>
          </x14:formula1>
          <xm:sqref>N11:N69</xm:sqref>
        </x14:dataValidation>
        <x14:dataValidation type="custom" allowBlank="1" showInputMessage="1" showErrorMessage="1" error="Recuerde que las acciones se generan bajo la medida de mitigar el riesgo" xr:uid="{00000000-0002-0000-0100-000003000000}">
          <x14:formula1>
            <xm:f>IF(OR(AN11='Opciones Tratamiento'!#REF!,AN11='Opciones Tratamiento'!#REF!,AN11='Opciones Tratamiento'!#REF!),ISBLANK(AN11),ISTEXT(AN11))</xm:f>
          </x14:formula1>
          <xm:sqref>AU11:AU16 AU18:AU69</xm:sqref>
        </x14:dataValidation>
        <x14:dataValidation type="custom" allowBlank="1" showInputMessage="1" showErrorMessage="1" error="Recuerde que las acciones se generan bajo la medida de mitigar el riesgo" xr:uid="{00000000-0002-0000-0100-000004000000}">
          <x14:formula1>
            <xm:f>IF(OR(AN11='Opciones Tratamiento'!#REF!,AN11='Opciones Tratamiento'!#REF!,AN11='Opciones Tratamiento'!#REF!),ISBLANK(AN11),ISTEXT(AN11))</xm:f>
          </x14:formula1>
          <xm:sqref>AV11:AV16 AV19:AV69</xm:sqref>
        </x14:dataValidation>
        <x14:dataValidation type="custom" allowBlank="1" showInputMessage="1" showErrorMessage="1" error="Recuerde que las acciones se generan bajo la medida de mitigar el riesgo" xr:uid="{00000000-0002-0000-0100-000005000000}">
          <x14:formula1>
            <xm:f>IF(OR(AU12='Opciones Tratamiento'!#REF!,AU12='Opciones Tratamiento'!#REF!,AU12='Opciones Tratamiento'!#REF!),ISBLANK(AU12),ISTEXT(AU12))</xm:f>
          </x14:formula1>
          <xm:sqref>AX12:AX13</xm:sqref>
        </x14:dataValidation>
        <x14:dataValidation type="custom" allowBlank="1" showInputMessage="1" showErrorMessage="1" error="Recuerde que las acciones se generan bajo la medida de mitigar el riesgo" xr:uid="{00000000-0002-0000-0100-000006000000}">
          <x14:formula1>
            <xm:f>IF(OR(AN11='Opciones Tratamiento'!#REF!,AN11='Opciones Tratamiento'!#REF!,AN11='Opciones Tratamiento'!#REF!),ISBLANK(AN11),ISTEXT(AN11))</xm:f>
          </x14:formula1>
          <xm:sqref>AX11 AX15 AX19:AX69</xm:sqref>
        </x14:dataValidation>
        <x14:dataValidation type="custom" allowBlank="1" showInputMessage="1" showErrorMessage="1" error="Recuerde que las acciones se generan bajo la medida de mitigar el riesgo" xr:uid="{00000000-0002-0000-0100-000007000000}">
          <x14:formula1>
            <xm:f>IF(OR(AN18='Opciones Tratamiento'!#REF!,AN18='Opciones Tratamiento'!#REF!,AN18='Opciones Tratamiento'!#REF!),ISBLANK(AN18),ISTEXT(AN18))</xm:f>
          </x14:formula1>
          <xm:sqref>AY18:AY69</xm:sqref>
        </x14:dataValidation>
        <x14:dataValidation type="custom" allowBlank="1" showInputMessage="1" showErrorMessage="1" error="Recuerde que las acciones se generan bajo la medida de mitigar el riesgo" xr:uid="{00000000-0002-0000-0100-000008000000}">
          <x14:formula1>
            <xm:f>IF(OR(AN11='Opciones Tratamiento'!#REF!,AN11='Opciones Tratamiento'!#REF!,AN11='Opciones Tratamiento'!#REF!),ISBLANK(AN11),ISTEXT(AN11))</xm:f>
          </x14:formula1>
          <xm:sqref>AW11:AW13 AW15 AW19:AW69</xm:sqref>
        </x14:dataValidation>
        <x14:dataValidation type="list" allowBlank="1" showInputMessage="1" showErrorMessage="1" xr:uid="{00000000-0002-0000-0100-000009000000}">
          <x14:formula1>
            <xm:f>'[2025_ PCE_3_Mapa de Riesgos y Oportunidades_ Proceso Gestión y Mejora del Sistema.xlsx]Opciones Tratamiento'!#REF!</xm:f>
          </x14:formula1>
          <xm:sqref>AO31:AT58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row>
    <row r="2" spans="1:99" ht="18" customHeight="1" x14ac:dyDescent="0.25">
      <c r="A2" s="78"/>
      <c r="B2" s="325" t="s">
        <v>133</v>
      </c>
      <c r="C2" s="325"/>
      <c r="D2" s="325"/>
      <c r="E2" s="325"/>
      <c r="F2" s="325"/>
      <c r="G2" s="325"/>
      <c r="H2" s="325"/>
      <c r="I2" s="325"/>
      <c r="J2" s="362" t="s">
        <v>15</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row>
    <row r="3" spans="1:99" ht="18.75" customHeight="1" x14ac:dyDescent="0.25">
      <c r="A3" s="78"/>
      <c r="B3" s="325"/>
      <c r="C3" s="325"/>
      <c r="D3" s="325"/>
      <c r="E3" s="325"/>
      <c r="F3" s="325"/>
      <c r="G3" s="325"/>
      <c r="H3" s="325"/>
      <c r="I3" s="325"/>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row>
    <row r="4" spans="1:99" ht="15" customHeight="1" x14ac:dyDescent="0.25">
      <c r="A4" s="78"/>
      <c r="B4" s="325"/>
      <c r="C4" s="325"/>
      <c r="D4" s="325"/>
      <c r="E4" s="325"/>
      <c r="F4" s="325"/>
      <c r="G4" s="325"/>
      <c r="H4" s="325"/>
      <c r="I4" s="325"/>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row>
    <row r="5" spans="1:99" ht="15.75" thickBot="1" x14ac:dyDescent="0.3">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row>
    <row r="6" spans="1:99" ht="15" customHeight="1" x14ac:dyDescent="0.25">
      <c r="A6" s="78"/>
      <c r="B6" s="373" t="s">
        <v>134</v>
      </c>
      <c r="C6" s="373"/>
      <c r="D6" s="374"/>
      <c r="E6" s="363" t="s">
        <v>135</v>
      </c>
      <c r="F6" s="364"/>
      <c r="G6" s="364"/>
      <c r="H6" s="364"/>
      <c r="I6" s="365"/>
      <c r="J6" s="359" t="e">
        <f>IF(AND(#REF!="Muy Alta",#REF!="Leve"),CONCATENATE("R",#REF!),"")</f>
        <v>#REF!</v>
      </c>
      <c r="K6" s="360"/>
      <c r="L6" s="360" t="e">
        <f>IF(AND(#REF!="Muy Alta",#REF!="Leve"),CONCATENATE("R",#REF!),"")</f>
        <v>#REF!</v>
      </c>
      <c r="M6" s="360"/>
      <c r="N6" s="360" t="e">
        <f>IF(AND(#REF!="Muy Alta",#REF!="Leve"),CONCATENATE("R",#REF!),"")</f>
        <v>#REF!</v>
      </c>
      <c r="O6" s="361"/>
      <c r="P6" s="359" t="e">
        <f>IF(AND(#REF!="Muy Alta",#REF!="Menor"),CONCATENATE("R",#REF!),"")</f>
        <v>#REF!</v>
      </c>
      <c r="Q6" s="360"/>
      <c r="R6" s="360" t="e">
        <f>IF(AND(#REF!="Muy Alta",#REF!="Menor"),CONCATENATE("R",#REF!),"")</f>
        <v>#REF!</v>
      </c>
      <c r="S6" s="360"/>
      <c r="T6" s="360" t="e">
        <f>IF(AND(#REF!="Muy Alta",#REF!="Menor"),CONCATENATE("R",#REF!),"")</f>
        <v>#REF!</v>
      </c>
      <c r="U6" s="361"/>
      <c r="V6" s="359" t="e">
        <f>IF(AND(#REF!="Muy Alta",#REF!="Moderado"),CONCATENATE("R",#REF!),"")</f>
        <v>#REF!</v>
      </c>
      <c r="W6" s="360"/>
      <c r="X6" s="360" t="e">
        <f>IF(AND(#REF!="Muy Alta",#REF!="Moderado"),CONCATENATE("R",#REF!),"")</f>
        <v>#REF!</v>
      </c>
      <c r="Y6" s="360"/>
      <c r="Z6" s="360" t="e">
        <f>IF(AND(#REF!="Muy Alta",#REF!="Moderado"),CONCATENATE("R",#REF!),"")</f>
        <v>#REF!</v>
      </c>
      <c r="AA6" s="361"/>
      <c r="AB6" s="359" t="e">
        <f>IF(AND(#REF!="Muy Alta",#REF!="Mayor"),CONCATENATE("R",#REF!),"")</f>
        <v>#REF!</v>
      </c>
      <c r="AC6" s="360"/>
      <c r="AD6" s="360" t="e">
        <f>IF(AND(#REF!="Muy Alta",#REF!="Mayor"),CONCATENATE("R",#REF!),"")</f>
        <v>#REF!</v>
      </c>
      <c r="AE6" s="360"/>
      <c r="AF6" s="360" t="e">
        <f>IF(AND(#REF!="Muy Alta",#REF!="Mayor"),CONCATENATE("R",#REF!),"")</f>
        <v>#REF!</v>
      </c>
      <c r="AG6" s="361"/>
      <c r="AH6" s="350" t="e">
        <f>IF(AND(#REF!="Muy Alta",#REF!="Catastrófico"),CONCATENATE("R",#REF!),"")</f>
        <v>#REF!</v>
      </c>
      <c r="AI6" s="351"/>
      <c r="AJ6" s="351" t="e">
        <f>IF(AND(#REF!="Muy Alta",#REF!="Catastrófico"),CONCATENATE("R",#REF!),"")</f>
        <v>#REF!</v>
      </c>
      <c r="AK6" s="351"/>
      <c r="AL6" s="351" t="e">
        <f>IF(AND(#REF!="Muy Alta",#REF!="Catastrófico"),CONCATENATE("R",#REF!),"")</f>
        <v>#REF!</v>
      </c>
      <c r="AM6" s="352"/>
      <c r="AO6" s="375" t="s">
        <v>136</v>
      </c>
      <c r="AP6" s="376"/>
      <c r="AQ6" s="376"/>
      <c r="AR6" s="376"/>
      <c r="AS6" s="376"/>
      <c r="AT6" s="377"/>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row>
    <row r="7" spans="1:99" ht="15" customHeight="1" x14ac:dyDescent="0.25">
      <c r="A7" s="78"/>
      <c r="B7" s="373"/>
      <c r="C7" s="373"/>
      <c r="D7" s="374"/>
      <c r="E7" s="366"/>
      <c r="F7" s="367"/>
      <c r="G7" s="367"/>
      <c r="H7" s="367"/>
      <c r="I7" s="368"/>
      <c r="J7" s="353"/>
      <c r="K7" s="354"/>
      <c r="L7" s="354"/>
      <c r="M7" s="354"/>
      <c r="N7" s="354"/>
      <c r="O7" s="355"/>
      <c r="P7" s="353"/>
      <c r="Q7" s="354"/>
      <c r="R7" s="354"/>
      <c r="S7" s="354"/>
      <c r="T7" s="354"/>
      <c r="U7" s="355"/>
      <c r="V7" s="353"/>
      <c r="W7" s="354"/>
      <c r="X7" s="354"/>
      <c r="Y7" s="354"/>
      <c r="Z7" s="354"/>
      <c r="AA7" s="355"/>
      <c r="AB7" s="353"/>
      <c r="AC7" s="354"/>
      <c r="AD7" s="354"/>
      <c r="AE7" s="354"/>
      <c r="AF7" s="354"/>
      <c r="AG7" s="355"/>
      <c r="AH7" s="344"/>
      <c r="AI7" s="345"/>
      <c r="AJ7" s="345"/>
      <c r="AK7" s="345"/>
      <c r="AL7" s="345"/>
      <c r="AM7" s="346"/>
      <c r="AN7" s="78"/>
      <c r="AO7" s="378"/>
      <c r="AP7" s="379"/>
      <c r="AQ7" s="379"/>
      <c r="AR7" s="379"/>
      <c r="AS7" s="379"/>
      <c r="AT7" s="380"/>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row>
    <row r="8" spans="1:99" ht="15" customHeight="1" x14ac:dyDescent="0.25">
      <c r="A8" s="78"/>
      <c r="B8" s="373"/>
      <c r="C8" s="373"/>
      <c r="D8" s="374"/>
      <c r="E8" s="366"/>
      <c r="F8" s="367"/>
      <c r="G8" s="367"/>
      <c r="H8" s="367"/>
      <c r="I8" s="368"/>
      <c r="J8" s="353" t="e">
        <f>IF(AND(#REF!="Muy Alta",#REF!="Leve"),CONCATENATE("R",#REF!),"")</f>
        <v>#REF!</v>
      </c>
      <c r="K8" s="354"/>
      <c r="L8" s="354" t="e">
        <f>IF(AND(#REF!="Muy Alta",#REF!="Leve"),CONCATENATE("R",#REF!),"")</f>
        <v>#REF!</v>
      </c>
      <c r="M8" s="354"/>
      <c r="N8" s="354" t="e">
        <f>IF(AND(#REF!="Muy Alta",#REF!="Leve"),CONCATENATE("R",#REF!),"")</f>
        <v>#REF!</v>
      </c>
      <c r="O8" s="355"/>
      <c r="P8" s="353" t="e">
        <f>IF(AND(#REF!="Muy Alta",#REF!="Menor"),CONCATENATE("R",#REF!),"")</f>
        <v>#REF!</v>
      </c>
      <c r="Q8" s="354"/>
      <c r="R8" s="354" t="e">
        <f>IF(AND(#REF!="Muy Alta",#REF!="Menor"),CONCATENATE("R",#REF!),"")</f>
        <v>#REF!</v>
      </c>
      <c r="S8" s="354"/>
      <c r="T8" s="354" t="e">
        <f>IF(AND(#REF!="Muy Alta",#REF!="Menor"),CONCATENATE("R",#REF!),"")</f>
        <v>#REF!</v>
      </c>
      <c r="U8" s="355"/>
      <c r="V8" s="353" t="e">
        <f>IF(AND(#REF!="Muy Alta",#REF!="Moderado"),CONCATENATE("R",#REF!),"")</f>
        <v>#REF!</v>
      </c>
      <c r="W8" s="354"/>
      <c r="X8" s="354" t="e">
        <f>IF(AND(#REF!="Muy Alta",#REF!="Moderado"),CONCATENATE("R",#REF!),"")</f>
        <v>#REF!</v>
      </c>
      <c r="Y8" s="354"/>
      <c r="Z8" s="354" t="e">
        <f>IF(AND(#REF!="Muy Alta",#REF!="Moderado"),CONCATENATE("R",#REF!),"")</f>
        <v>#REF!</v>
      </c>
      <c r="AA8" s="355"/>
      <c r="AB8" s="353" t="e">
        <f>IF(AND(#REF!="Muy Alta",#REF!="Mayor"),CONCATENATE("R",#REF!),"")</f>
        <v>#REF!</v>
      </c>
      <c r="AC8" s="354"/>
      <c r="AD8" s="354" t="e">
        <f>IF(AND(#REF!="Muy Alta",#REF!="Mayor"),CONCATENATE("R",#REF!),"")</f>
        <v>#REF!</v>
      </c>
      <c r="AE8" s="354"/>
      <c r="AF8" s="354" t="e">
        <f>IF(AND(#REF!="Muy Alta",#REF!="Mayor"),CONCATENATE("R",#REF!),"")</f>
        <v>#REF!</v>
      </c>
      <c r="AG8" s="355"/>
      <c r="AH8" s="344" t="e">
        <f>IF(AND(#REF!="Muy Alta",#REF!="Catastrófico"),CONCATENATE("R",#REF!),"")</f>
        <v>#REF!</v>
      </c>
      <c r="AI8" s="345"/>
      <c r="AJ8" s="345" t="e">
        <f>IF(AND(#REF!="Muy Alta",#REF!="Catastrófico"),CONCATENATE("R",#REF!),"")</f>
        <v>#REF!</v>
      </c>
      <c r="AK8" s="345"/>
      <c r="AL8" s="345" t="e">
        <f>IF(AND(#REF!="Muy Alta",#REF!="Catastrófico"),CONCATENATE("R",#REF!),"")</f>
        <v>#REF!</v>
      </c>
      <c r="AM8" s="346"/>
      <c r="AN8" s="78"/>
      <c r="AO8" s="378"/>
      <c r="AP8" s="379"/>
      <c r="AQ8" s="379"/>
      <c r="AR8" s="379"/>
      <c r="AS8" s="379"/>
      <c r="AT8" s="380"/>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row>
    <row r="9" spans="1:99" ht="15" customHeight="1" x14ac:dyDescent="0.25">
      <c r="A9" s="78"/>
      <c r="B9" s="373"/>
      <c r="C9" s="373"/>
      <c r="D9" s="374"/>
      <c r="E9" s="366"/>
      <c r="F9" s="367"/>
      <c r="G9" s="367"/>
      <c r="H9" s="367"/>
      <c r="I9" s="368"/>
      <c r="J9" s="353"/>
      <c r="K9" s="354"/>
      <c r="L9" s="354"/>
      <c r="M9" s="354"/>
      <c r="N9" s="354"/>
      <c r="O9" s="355"/>
      <c r="P9" s="353"/>
      <c r="Q9" s="354"/>
      <c r="R9" s="354"/>
      <c r="S9" s="354"/>
      <c r="T9" s="354"/>
      <c r="U9" s="355"/>
      <c r="V9" s="353"/>
      <c r="W9" s="354"/>
      <c r="X9" s="354"/>
      <c r="Y9" s="354"/>
      <c r="Z9" s="354"/>
      <c r="AA9" s="355"/>
      <c r="AB9" s="353"/>
      <c r="AC9" s="354"/>
      <c r="AD9" s="354"/>
      <c r="AE9" s="354"/>
      <c r="AF9" s="354"/>
      <c r="AG9" s="355"/>
      <c r="AH9" s="344"/>
      <c r="AI9" s="345"/>
      <c r="AJ9" s="345"/>
      <c r="AK9" s="345"/>
      <c r="AL9" s="345"/>
      <c r="AM9" s="346"/>
      <c r="AN9" s="78"/>
      <c r="AO9" s="378"/>
      <c r="AP9" s="379"/>
      <c r="AQ9" s="379"/>
      <c r="AR9" s="379"/>
      <c r="AS9" s="379"/>
      <c r="AT9" s="380"/>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row>
    <row r="10" spans="1:99" ht="15" customHeight="1" x14ac:dyDescent="0.25">
      <c r="A10" s="78"/>
      <c r="B10" s="373"/>
      <c r="C10" s="373"/>
      <c r="D10" s="374"/>
      <c r="E10" s="366"/>
      <c r="F10" s="367"/>
      <c r="G10" s="367"/>
      <c r="H10" s="367"/>
      <c r="I10" s="368"/>
      <c r="J10" s="353" t="e">
        <f>IF(AND(#REF!="Muy Alta",#REF!="Leve"),CONCATENATE("R",#REF!),"")</f>
        <v>#REF!</v>
      </c>
      <c r="K10" s="354"/>
      <c r="L10" s="354" t="e">
        <f>IF(AND(#REF!="Muy Alta",#REF!="Leve"),CONCATENATE("R",#REF!),"")</f>
        <v>#REF!</v>
      </c>
      <c r="M10" s="354"/>
      <c r="N10" s="354" t="e">
        <f>IF(AND(#REF!="Muy Alta",#REF!="Leve"),CONCATENATE("R",#REF!),"")</f>
        <v>#REF!</v>
      </c>
      <c r="O10" s="355"/>
      <c r="P10" s="353" t="e">
        <f>IF(AND(#REF!="Muy Alta",#REF!="Menor"),CONCATENATE("R",#REF!),"")</f>
        <v>#REF!</v>
      </c>
      <c r="Q10" s="354"/>
      <c r="R10" s="354" t="e">
        <f>IF(AND(#REF!="Muy Alta",#REF!="Menor"),CONCATENATE("R",#REF!),"")</f>
        <v>#REF!</v>
      </c>
      <c r="S10" s="354"/>
      <c r="T10" s="354" t="e">
        <f>IF(AND(#REF!="Muy Alta",#REF!="Menor"),CONCATENATE("R",#REF!),"")</f>
        <v>#REF!</v>
      </c>
      <c r="U10" s="355"/>
      <c r="V10" s="353" t="e">
        <f>IF(AND(#REF!="Muy Alta",#REF!="Moderado"),CONCATENATE("R",#REF!),"")</f>
        <v>#REF!</v>
      </c>
      <c r="W10" s="354"/>
      <c r="X10" s="354" t="e">
        <f>IF(AND(#REF!="Muy Alta",#REF!="Moderado"),CONCATENATE("R",#REF!),"")</f>
        <v>#REF!</v>
      </c>
      <c r="Y10" s="354"/>
      <c r="Z10" s="354" t="e">
        <f>IF(AND(#REF!="Muy Alta",#REF!="Moderado"),CONCATENATE("R",#REF!),"")</f>
        <v>#REF!</v>
      </c>
      <c r="AA10" s="355"/>
      <c r="AB10" s="353" t="e">
        <f>IF(AND(#REF!="Muy Alta",#REF!="Mayor"),CONCATENATE("R",#REF!),"")</f>
        <v>#REF!</v>
      </c>
      <c r="AC10" s="354"/>
      <c r="AD10" s="354" t="e">
        <f>IF(AND(#REF!="Muy Alta",#REF!="Mayor"),CONCATENATE("R",#REF!),"")</f>
        <v>#REF!</v>
      </c>
      <c r="AE10" s="354"/>
      <c r="AF10" s="354" t="e">
        <f>IF(AND(#REF!="Muy Alta",#REF!="Mayor"),CONCATENATE("R",#REF!),"")</f>
        <v>#REF!</v>
      </c>
      <c r="AG10" s="355"/>
      <c r="AH10" s="344" t="e">
        <f>IF(AND(#REF!="Muy Alta",#REF!="Catastrófico"),CONCATENATE("R",#REF!),"")</f>
        <v>#REF!</v>
      </c>
      <c r="AI10" s="345"/>
      <c r="AJ10" s="345" t="e">
        <f>IF(AND(#REF!="Muy Alta",#REF!="Catastrófico"),CONCATENATE("R",#REF!),"")</f>
        <v>#REF!</v>
      </c>
      <c r="AK10" s="345"/>
      <c r="AL10" s="345" t="e">
        <f>IF(AND(#REF!="Muy Alta",#REF!="Catastrófico"),CONCATENATE("R",#REF!),"")</f>
        <v>#REF!</v>
      </c>
      <c r="AM10" s="346"/>
      <c r="AN10" s="78"/>
      <c r="AO10" s="378"/>
      <c r="AP10" s="379"/>
      <c r="AQ10" s="379"/>
      <c r="AR10" s="379"/>
      <c r="AS10" s="379"/>
      <c r="AT10" s="380"/>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row>
    <row r="11" spans="1:99" ht="15" customHeight="1" x14ac:dyDescent="0.25">
      <c r="A11" s="78"/>
      <c r="B11" s="373"/>
      <c r="C11" s="373"/>
      <c r="D11" s="374"/>
      <c r="E11" s="366"/>
      <c r="F11" s="367"/>
      <c r="G11" s="367"/>
      <c r="H11" s="367"/>
      <c r="I11" s="368"/>
      <c r="J11" s="353"/>
      <c r="K11" s="354"/>
      <c r="L11" s="354"/>
      <c r="M11" s="354"/>
      <c r="N11" s="354"/>
      <c r="O11" s="355"/>
      <c r="P11" s="353"/>
      <c r="Q11" s="354"/>
      <c r="R11" s="354"/>
      <c r="S11" s="354"/>
      <c r="T11" s="354"/>
      <c r="U11" s="355"/>
      <c r="V11" s="353"/>
      <c r="W11" s="354"/>
      <c r="X11" s="354"/>
      <c r="Y11" s="354"/>
      <c r="Z11" s="354"/>
      <c r="AA11" s="355"/>
      <c r="AB11" s="353"/>
      <c r="AC11" s="354"/>
      <c r="AD11" s="354"/>
      <c r="AE11" s="354"/>
      <c r="AF11" s="354"/>
      <c r="AG11" s="355"/>
      <c r="AH11" s="344"/>
      <c r="AI11" s="345"/>
      <c r="AJ11" s="345"/>
      <c r="AK11" s="345"/>
      <c r="AL11" s="345"/>
      <c r="AM11" s="346"/>
      <c r="AN11" s="78"/>
      <c r="AO11" s="378"/>
      <c r="AP11" s="379"/>
      <c r="AQ11" s="379"/>
      <c r="AR11" s="379"/>
      <c r="AS11" s="379"/>
      <c r="AT11" s="380"/>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row>
    <row r="12" spans="1:99" ht="15" customHeight="1" x14ac:dyDescent="0.25">
      <c r="A12" s="78"/>
      <c r="B12" s="373"/>
      <c r="C12" s="373"/>
      <c r="D12" s="374"/>
      <c r="E12" s="366"/>
      <c r="F12" s="367"/>
      <c r="G12" s="367"/>
      <c r="H12" s="367"/>
      <c r="I12" s="368"/>
      <c r="J12" s="353" t="e">
        <f>IF(AND(#REF!="Muy Alta",#REF!="Leve"),CONCATENATE("R",#REF!),"")</f>
        <v>#REF!</v>
      </c>
      <c r="K12" s="354"/>
      <c r="L12" s="354" t="e">
        <f>IF(AND(#REF!="Muy Alta",#REF!="Leve"),CONCATENATE("R",#REF!),"")</f>
        <v>#REF!</v>
      </c>
      <c r="M12" s="354"/>
      <c r="N12" s="354" t="e">
        <f>IF(AND(#REF!="Muy Alta",#REF!="Leve"),CONCATENATE("R",#REF!),"")</f>
        <v>#REF!</v>
      </c>
      <c r="O12" s="355"/>
      <c r="P12" s="353" t="e">
        <f>IF(AND(#REF!="Muy Alta",#REF!="Menor"),CONCATENATE("R",#REF!),"")</f>
        <v>#REF!</v>
      </c>
      <c r="Q12" s="354"/>
      <c r="R12" s="354" t="e">
        <f>IF(AND(#REF!="Muy Alta",#REF!="Menor"),CONCATENATE("R",#REF!),"")</f>
        <v>#REF!</v>
      </c>
      <c r="S12" s="354"/>
      <c r="T12" s="354" t="e">
        <f>IF(AND(#REF!="Muy Alta",#REF!="Menor"),CONCATENATE("R",#REF!),"")</f>
        <v>#REF!</v>
      </c>
      <c r="U12" s="355"/>
      <c r="V12" s="353" t="e">
        <f>IF(AND(#REF!="Muy Alta",#REF!="Moderado"),CONCATENATE("R",#REF!),"")</f>
        <v>#REF!</v>
      </c>
      <c r="W12" s="354"/>
      <c r="X12" s="354" t="e">
        <f>IF(AND(#REF!="Muy Alta",#REF!="Moderado"),CONCATENATE("R",#REF!),"")</f>
        <v>#REF!</v>
      </c>
      <c r="Y12" s="354"/>
      <c r="Z12" s="354" t="e">
        <f>IF(AND(#REF!="Muy Alta",#REF!="Moderado"),CONCATENATE("R",#REF!),"")</f>
        <v>#REF!</v>
      </c>
      <c r="AA12" s="355"/>
      <c r="AB12" s="353" t="e">
        <f>IF(AND(#REF!="Muy Alta",#REF!="Mayor"),CONCATENATE("R",#REF!),"")</f>
        <v>#REF!</v>
      </c>
      <c r="AC12" s="354"/>
      <c r="AD12" s="354" t="e">
        <f>IF(AND(#REF!="Muy Alta",#REF!="Mayor"),CONCATENATE("R",#REF!),"")</f>
        <v>#REF!</v>
      </c>
      <c r="AE12" s="354"/>
      <c r="AF12" s="354" t="e">
        <f>IF(AND(#REF!="Muy Alta",#REF!="Mayor"),CONCATENATE("R",#REF!),"")</f>
        <v>#REF!</v>
      </c>
      <c r="AG12" s="355"/>
      <c r="AH12" s="344" t="e">
        <f>IF(AND(#REF!="Muy Alta",#REF!="Catastrófico"),CONCATENATE("R",#REF!),"")</f>
        <v>#REF!</v>
      </c>
      <c r="AI12" s="345"/>
      <c r="AJ12" s="345" t="e">
        <f>IF(AND(#REF!="Muy Alta",#REF!="Catastrófico"),CONCATENATE("R",#REF!),"")</f>
        <v>#REF!</v>
      </c>
      <c r="AK12" s="345"/>
      <c r="AL12" s="345" t="e">
        <f>IF(AND(#REF!="Muy Alta",#REF!="Catastrófico"),CONCATENATE("R",#REF!),"")</f>
        <v>#REF!</v>
      </c>
      <c r="AM12" s="346"/>
      <c r="AN12" s="78"/>
      <c r="AO12" s="378"/>
      <c r="AP12" s="379"/>
      <c r="AQ12" s="379"/>
      <c r="AR12" s="379"/>
      <c r="AS12" s="379"/>
      <c r="AT12" s="380"/>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row>
    <row r="13" spans="1:99" ht="15.75" customHeight="1" thickBot="1" x14ac:dyDescent="0.3">
      <c r="A13" s="78"/>
      <c r="B13" s="373"/>
      <c r="C13" s="373"/>
      <c r="D13" s="374"/>
      <c r="E13" s="369"/>
      <c r="F13" s="370"/>
      <c r="G13" s="370"/>
      <c r="H13" s="370"/>
      <c r="I13" s="371"/>
      <c r="J13" s="353"/>
      <c r="K13" s="354"/>
      <c r="L13" s="354"/>
      <c r="M13" s="354"/>
      <c r="N13" s="354"/>
      <c r="O13" s="355"/>
      <c r="P13" s="353"/>
      <c r="Q13" s="354"/>
      <c r="R13" s="354"/>
      <c r="S13" s="354"/>
      <c r="T13" s="354"/>
      <c r="U13" s="355"/>
      <c r="V13" s="353"/>
      <c r="W13" s="354"/>
      <c r="X13" s="354"/>
      <c r="Y13" s="354"/>
      <c r="Z13" s="354"/>
      <c r="AA13" s="355"/>
      <c r="AB13" s="353"/>
      <c r="AC13" s="354"/>
      <c r="AD13" s="354"/>
      <c r="AE13" s="354"/>
      <c r="AF13" s="354"/>
      <c r="AG13" s="355"/>
      <c r="AH13" s="347"/>
      <c r="AI13" s="348"/>
      <c r="AJ13" s="348"/>
      <c r="AK13" s="348"/>
      <c r="AL13" s="348"/>
      <c r="AM13" s="349"/>
      <c r="AN13" s="78"/>
      <c r="AO13" s="381"/>
      <c r="AP13" s="382"/>
      <c r="AQ13" s="382"/>
      <c r="AR13" s="382"/>
      <c r="AS13" s="382"/>
      <c r="AT13" s="383"/>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row>
    <row r="14" spans="1:99" ht="15" customHeight="1" x14ac:dyDescent="0.25">
      <c r="A14" s="78"/>
      <c r="B14" s="373"/>
      <c r="C14" s="373"/>
      <c r="D14" s="374"/>
      <c r="E14" s="363" t="s">
        <v>137</v>
      </c>
      <c r="F14" s="364"/>
      <c r="G14" s="364"/>
      <c r="H14" s="364"/>
      <c r="I14" s="364"/>
      <c r="J14" s="341" t="e">
        <f>IF(AND(#REF!="Alta",#REF!="Leve"),CONCATENATE("R",#REF!),"")</f>
        <v>#REF!</v>
      </c>
      <c r="K14" s="342"/>
      <c r="L14" s="342" t="e">
        <f>IF(AND(#REF!="Alta",#REF!="Leve"),CONCATENATE("R",#REF!),"")</f>
        <v>#REF!</v>
      </c>
      <c r="M14" s="342"/>
      <c r="N14" s="342" t="e">
        <f>IF(AND(#REF!="Alta",#REF!="Leve"),CONCATENATE("R",#REF!),"")</f>
        <v>#REF!</v>
      </c>
      <c r="O14" s="343"/>
      <c r="P14" s="341" t="e">
        <f>IF(AND(#REF!="Alta",#REF!="Menor"),CONCATENATE("R",#REF!),"")</f>
        <v>#REF!</v>
      </c>
      <c r="Q14" s="342"/>
      <c r="R14" s="342" t="e">
        <f>IF(AND(#REF!="Alta",#REF!="Menor"),CONCATENATE("R",#REF!),"")</f>
        <v>#REF!</v>
      </c>
      <c r="S14" s="342"/>
      <c r="T14" s="342" t="e">
        <f>IF(AND(#REF!="Alta",#REF!="Menor"),CONCATENATE("R",#REF!),"")</f>
        <v>#REF!</v>
      </c>
      <c r="U14" s="343"/>
      <c r="V14" s="359" t="e">
        <f>IF(AND(#REF!="Alta",#REF!="Moderado"),CONCATENATE("R",#REF!),"")</f>
        <v>#REF!</v>
      </c>
      <c r="W14" s="360"/>
      <c r="X14" s="360" t="e">
        <f>IF(AND(#REF!="Alta",#REF!="Moderado"),CONCATENATE("R",#REF!),"")</f>
        <v>#REF!</v>
      </c>
      <c r="Y14" s="360"/>
      <c r="Z14" s="360" t="e">
        <f>IF(AND(#REF!="Alta",#REF!="Moderado"),CONCATENATE("R",#REF!),"")</f>
        <v>#REF!</v>
      </c>
      <c r="AA14" s="361"/>
      <c r="AB14" s="359" t="e">
        <f>IF(AND(#REF!="Alta",#REF!="Mayor"),CONCATENATE("R",#REF!),"")</f>
        <v>#REF!</v>
      </c>
      <c r="AC14" s="360"/>
      <c r="AD14" s="360" t="e">
        <f>IF(AND(#REF!="Alta",#REF!="Mayor"),CONCATENATE("R",#REF!),"")</f>
        <v>#REF!</v>
      </c>
      <c r="AE14" s="360"/>
      <c r="AF14" s="360" t="e">
        <f>IF(AND(#REF!="Alta",#REF!="Mayor"),CONCATENATE("R",#REF!),"")</f>
        <v>#REF!</v>
      </c>
      <c r="AG14" s="361"/>
      <c r="AH14" s="350" t="e">
        <f>IF(AND(#REF!="Alta",#REF!="Catastrófico"),CONCATENATE("R",#REF!),"")</f>
        <v>#REF!</v>
      </c>
      <c r="AI14" s="351"/>
      <c r="AJ14" s="351" t="e">
        <f>IF(AND(#REF!="Alta",#REF!="Catastrófico"),CONCATENATE("R",#REF!),"")</f>
        <v>#REF!</v>
      </c>
      <c r="AK14" s="351"/>
      <c r="AL14" s="351" t="e">
        <f>IF(AND(#REF!="Alta",#REF!="Catastrófico"),CONCATENATE("R",#REF!),"")</f>
        <v>#REF!</v>
      </c>
      <c r="AM14" s="352"/>
      <c r="AN14" s="78"/>
      <c r="AO14" s="384" t="s">
        <v>138</v>
      </c>
      <c r="AP14" s="385"/>
      <c r="AQ14" s="385"/>
      <c r="AR14" s="385"/>
      <c r="AS14" s="385"/>
      <c r="AT14" s="386"/>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row>
    <row r="15" spans="1:99" ht="15" customHeight="1" x14ac:dyDescent="0.25">
      <c r="A15" s="78"/>
      <c r="B15" s="373"/>
      <c r="C15" s="373"/>
      <c r="D15" s="374"/>
      <c r="E15" s="366"/>
      <c r="F15" s="367"/>
      <c r="G15" s="367"/>
      <c r="H15" s="367"/>
      <c r="I15" s="367"/>
      <c r="J15" s="335"/>
      <c r="K15" s="336"/>
      <c r="L15" s="336"/>
      <c r="M15" s="336"/>
      <c r="N15" s="336"/>
      <c r="O15" s="337"/>
      <c r="P15" s="335"/>
      <c r="Q15" s="336"/>
      <c r="R15" s="336"/>
      <c r="S15" s="336"/>
      <c r="T15" s="336"/>
      <c r="U15" s="337"/>
      <c r="V15" s="353"/>
      <c r="W15" s="354"/>
      <c r="X15" s="354"/>
      <c r="Y15" s="354"/>
      <c r="Z15" s="354"/>
      <c r="AA15" s="355"/>
      <c r="AB15" s="353"/>
      <c r="AC15" s="354"/>
      <c r="AD15" s="354"/>
      <c r="AE15" s="354"/>
      <c r="AF15" s="354"/>
      <c r="AG15" s="355"/>
      <c r="AH15" s="344"/>
      <c r="AI15" s="345"/>
      <c r="AJ15" s="345"/>
      <c r="AK15" s="345"/>
      <c r="AL15" s="345"/>
      <c r="AM15" s="346"/>
      <c r="AN15" s="78"/>
      <c r="AO15" s="387"/>
      <c r="AP15" s="388"/>
      <c r="AQ15" s="388"/>
      <c r="AR15" s="388"/>
      <c r="AS15" s="388"/>
      <c r="AT15" s="389"/>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row>
    <row r="16" spans="1:99" ht="15" customHeight="1" x14ac:dyDescent="0.25">
      <c r="A16" s="78"/>
      <c r="B16" s="373"/>
      <c r="C16" s="373"/>
      <c r="D16" s="374"/>
      <c r="E16" s="366"/>
      <c r="F16" s="367"/>
      <c r="G16" s="367"/>
      <c r="H16" s="367"/>
      <c r="I16" s="367"/>
      <c r="J16" s="335" t="e">
        <f>IF(AND(#REF!="Alta",#REF!="Leve"),CONCATENATE("R",#REF!),"")</f>
        <v>#REF!</v>
      </c>
      <c r="K16" s="336"/>
      <c r="L16" s="336" t="e">
        <f>IF(AND(#REF!="Alta",#REF!="Leve"),CONCATENATE("R",#REF!),"")</f>
        <v>#REF!</v>
      </c>
      <c r="M16" s="336"/>
      <c r="N16" s="336" t="e">
        <f>IF(AND(#REF!="Alta",#REF!="Leve"),CONCATENATE("R",#REF!),"")</f>
        <v>#REF!</v>
      </c>
      <c r="O16" s="337"/>
      <c r="P16" s="335" t="e">
        <f>IF(AND(#REF!="Alta",#REF!="Menor"),CONCATENATE("R",#REF!),"")</f>
        <v>#REF!</v>
      </c>
      <c r="Q16" s="336"/>
      <c r="R16" s="336" t="e">
        <f>IF(AND(#REF!="Alta",#REF!="Menor"),CONCATENATE("R",#REF!),"")</f>
        <v>#REF!</v>
      </c>
      <c r="S16" s="336"/>
      <c r="T16" s="336" t="e">
        <f>IF(AND(#REF!="Alta",#REF!="Menor"),CONCATENATE("R",#REF!),"")</f>
        <v>#REF!</v>
      </c>
      <c r="U16" s="337"/>
      <c r="V16" s="353" t="e">
        <f>IF(AND(#REF!="Alta",#REF!="Moderado"),CONCATENATE("R",#REF!),"")</f>
        <v>#REF!</v>
      </c>
      <c r="W16" s="354"/>
      <c r="X16" s="354" t="e">
        <f>IF(AND(#REF!="Alta",#REF!="Moderado"),CONCATENATE("R",#REF!),"")</f>
        <v>#REF!</v>
      </c>
      <c r="Y16" s="354"/>
      <c r="Z16" s="354" t="e">
        <f>IF(AND(#REF!="Alta",#REF!="Moderado"),CONCATENATE("R",#REF!),"")</f>
        <v>#REF!</v>
      </c>
      <c r="AA16" s="355"/>
      <c r="AB16" s="353" t="e">
        <f>IF(AND(#REF!="Alta",#REF!="Mayor"),CONCATENATE("R",#REF!),"")</f>
        <v>#REF!</v>
      </c>
      <c r="AC16" s="354"/>
      <c r="AD16" s="354" t="e">
        <f>IF(AND(#REF!="Alta",#REF!="Mayor"),CONCATENATE("R",#REF!),"")</f>
        <v>#REF!</v>
      </c>
      <c r="AE16" s="354"/>
      <c r="AF16" s="354" t="e">
        <f>IF(AND(#REF!="Alta",#REF!="Mayor"),CONCATENATE("R",#REF!),"")</f>
        <v>#REF!</v>
      </c>
      <c r="AG16" s="355"/>
      <c r="AH16" s="344" t="e">
        <f>IF(AND(#REF!="Alta",#REF!="Catastrófico"),CONCATENATE("R",#REF!),"")</f>
        <v>#REF!</v>
      </c>
      <c r="AI16" s="345"/>
      <c r="AJ16" s="345" t="e">
        <f>IF(AND(#REF!="Alta",#REF!="Catastrófico"),CONCATENATE("R",#REF!),"")</f>
        <v>#REF!</v>
      </c>
      <c r="AK16" s="345"/>
      <c r="AL16" s="345" t="e">
        <f>IF(AND(#REF!="Alta",#REF!="Catastrófico"),CONCATENATE("R",#REF!),"")</f>
        <v>#REF!</v>
      </c>
      <c r="AM16" s="346"/>
      <c r="AN16" s="78"/>
      <c r="AO16" s="387"/>
      <c r="AP16" s="388"/>
      <c r="AQ16" s="388"/>
      <c r="AR16" s="388"/>
      <c r="AS16" s="388"/>
      <c r="AT16" s="389"/>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row>
    <row r="17" spans="1:80" ht="15" customHeight="1" x14ac:dyDescent="0.25">
      <c r="A17" s="78"/>
      <c r="B17" s="373"/>
      <c r="C17" s="373"/>
      <c r="D17" s="374"/>
      <c r="E17" s="366"/>
      <c r="F17" s="367"/>
      <c r="G17" s="367"/>
      <c r="H17" s="367"/>
      <c r="I17" s="367"/>
      <c r="J17" s="335"/>
      <c r="K17" s="336"/>
      <c r="L17" s="336"/>
      <c r="M17" s="336"/>
      <c r="N17" s="336"/>
      <c r="O17" s="337"/>
      <c r="P17" s="335"/>
      <c r="Q17" s="336"/>
      <c r="R17" s="336"/>
      <c r="S17" s="336"/>
      <c r="T17" s="336"/>
      <c r="U17" s="337"/>
      <c r="V17" s="353"/>
      <c r="W17" s="354"/>
      <c r="X17" s="354"/>
      <c r="Y17" s="354"/>
      <c r="Z17" s="354"/>
      <c r="AA17" s="355"/>
      <c r="AB17" s="353"/>
      <c r="AC17" s="354"/>
      <c r="AD17" s="354"/>
      <c r="AE17" s="354"/>
      <c r="AF17" s="354"/>
      <c r="AG17" s="355"/>
      <c r="AH17" s="344"/>
      <c r="AI17" s="345"/>
      <c r="AJ17" s="345"/>
      <c r="AK17" s="345"/>
      <c r="AL17" s="345"/>
      <c r="AM17" s="346"/>
      <c r="AN17" s="78"/>
      <c r="AO17" s="387"/>
      <c r="AP17" s="388"/>
      <c r="AQ17" s="388"/>
      <c r="AR17" s="388"/>
      <c r="AS17" s="388"/>
      <c r="AT17" s="389"/>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row>
    <row r="18" spans="1:80" ht="15" customHeight="1" x14ac:dyDescent="0.25">
      <c r="A18" s="78"/>
      <c r="B18" s="373"/>
      <c r="C18" s="373"/>
      <c r="D18" s="374"/>
      <c r="E18" s="366"/>
      <c r="F18" s="367"/>
      <c r="G18" s="367"/>
      <c r="H18" s="367"/>
      <c r="I18" s="367"/>
      <c r="J18" s="335" t="e">
        <f>IF(AND(#REF!="Alta",#REF!="Leve"),CONCATENATE("R",#REF!),"")</f>
        <v>#REF!</v>
      </c>
      <c r="K18" s="336"/>
      <c r="L18" s="336" t="e">
        <f>IF(AND(#REF!="Alta",#REF!="Leve"),CONCATENATE("R",#REF!),"")</f>
        <v>#REF!</v>
      </c>
      <c r="M18" s="336"/>
      <c r="N18" s="336" t="e">
        <f>IF(AND(#REF!="Alta",#REF!="Leve"),CONCATENATE("R",#REF!),"")</f>
        <v>#REF!</v>
      </c>
      <c r="O18" s="337"/>
      <c r="P18" s="335" t="e">
        <f>IF(AND(#REF!="Alta",#REF!="Menor"),CONCATENATE("R",#REF!),"")</f>
        <v>#REF!</v>
      </c>
      <c r="Q18" s="336"/>
      <c r="R18" s="336" t="e">
        <f>IF(AND(#REF!="Alta",#REF!="Menor"),CONCATENATE("R",#REF!),"")</f>
        <v>#REF!</v>
      </c>
      <c r="S18" s="336"/>
      <c r="T18" s="336" t="e">
        <f>IF(AND(#REF!="Alta",#REF!="Menor"),CONCATENATE("R",#REF!),"")</f>
        <v>#REF!</v>
      </c>
      <c r="U18" s="337"/>
      <c r="V18" s="353" t="e">
        <f>IF(AND(#REF!="Alta",#REF!="Moderado"),CONCATENATE("R",#REF!),"")</f>
        <v>#REF!</v>
      </c>
      <c r="W18" s="354"/>
      <c r="X18" s="354" t="e">
        <f>IF(AND(#REF!="Alta",#REF!="Moderado"),CONCATENATE("R",#REF!),"")</f>
        <v>#REF!</v>
      </c>
      <c r="Y18" s="354"/>
      <c r="Z18" s="354" t="e">
        <f>IF(AND(#REF!="Alta",#REF!="Moderado"),CONCATENATE("R",#REF!),"")</f>
        <v>#REF!</v>
      </c>
      <c r="AA18" s="355"/>
      <c r="AB18" s="353" t="e">
        <f>IF(AND(#REF!="Alta",#REF!="Mayor"),CONCATENATE("R",#REF!),"")</f>
        <v>#REF!</v>
      </c>
      <c r="AC18" s="354"/>
      <c r="AD18" s="354" t="e">
        <f>IF(AND(#REF!="Alta",#REF!="Mayor"),CONCATENATE("R",#REF!),"")</f>
        <v>#REF!</v>
      </c>
      <c r="AE18" s="354"/>
      <c r="AF18" s="354" t="e">
        <f>IF(AND(#REF!="Alta",#REF!="Mayor"),CONCATENATE("R",#REF!),"")</f>
        <v>#REF!</v>
      </c>
      <c r="AG18" s="355"/>
      <c r="AH18" s="344" t="e">
        <f>IF(AND(#REF!="Alta",#REF!="Catastrófico"),CONCATENATE("R",#REF!),"")</f>
        <v>#REF!</v>
      </c>
      <c r="AI18" s="345"/>
      <c r="AJ18" s="345" t="e">
        <f>IF(AND(#REF!="Alta",#REF!="Catastrófico"),CONCATENATE("R",#REF!),"")</f>
        <v>#REF!</v>
      </c>
      <c r="AK18" s="345"/>
      <c r="AL18" s="345" t="e">
        <f>IF(AND(#REF!="Alta",#REF!="Catastrófico"),CONCATENATE("R",#REF!),"")</f>
        <v>#REF!</v>
      </c>
      <c r="AM18" s="346"/>
      <c r="AN18" s="78"/>
      <c r="AO18" s="387"/>
      <c r="AP18" s="388"/>
      <c r="AQ18" s="388"/>
      <c r="AR18" s="388"/>
      <c r="AS18" s="388"/>
      <c r="AT18" s="389"/>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row>
    <row r="19" spans="1:80" ht="15" customHeight="1" x14ac:dyDescent="0.25">
      <c r="A19" s="78"/>
      <c r="B19" s="373"/>
      <c r="C19" s="373"/>
      <c r="D19" s="374"/>
      <c r="E19" s="366"/>
      <c r="F19" s="367"/>
      <c r="G19" s="367"/>
      <c r="H19" s="367"/>
      <c r="I19" s="367"/>
      <c r="J19" s="335"/>
      <c r="K19" s="336"/>
      <c r="L19" s="336"/>
      <c r="M19" s="336"/>
      <c r="N19" s="336"/>
      <c r="O19" s="337"/>
      <c r="P19" s="335"/>
      <c r="Q19" s="336"/>
      <c r="R19" s="336"/>
      <c r="S19" s="336"/>
      <c r="T19" s="336"/>
      <c r="U19" s="337"/>
      <c r="V19" s="353"/>
      <c r="W19" s="354"/>
      <c r="X19" s="354"/>
      <c r="Y19" s="354"/>
      <c r="Z19" s="354"/>
      <c r="AA19" s="355"/>
      <c r="AB19" s="353"/>
      <c r="AC19" s="354"/>
      <c r="AD19" s="354"/>
      <c r="AE19" s="354"/>
      <c r="AF19" s="354"/>
      <c r="AG19" s="355"/>
      <c r="AH19" s="344"/>
      <c r="AI19" s="345"/>
      <c r="AJ19" s="345"/>
      <c r="AK19" s="345"/>
      <c r="AL19" s="345"/>
      <c r="AM19" s="346"/>
      <c r="AN19" s="78"/>
      <c r="AO19" s="387"/>
      <c r="AP19" s="388"/>
      <c r="AQ19" s="388"/>
      <c r="AR19" s="388"/>
      <c r="AS19" s="388"/>
      <c r="AT19" s="389"/>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row>
    <row r="20" spans="1:80" ht="15" customHeight="1" x14ac:dyDescent="0.25">
      <c r="A20" s="78"/>
      <c r="B20" s="373"/>
      <c r="C20" s="373"/>
      <c r="D20" s="374"/>
      <c r="E20" s="366"/>
      <c r="F20" s="367"/>
      <c r="G20" s="367"/>
      <c r="H20" s="367"/>
      <c r="I20" s="367"/>
      <c r="J20" s="335" t="e">
        <f>IF(AND(#REF!="Alta",#REF!="Leve"),CONCATENATE("R",#REF!),"")</f>
        <v>#REF!</v>
      </c>
      <c r="K20" s="336"/>
      <c r="L20" s="336" t="e">
        <f>IF(AND(#REF!="Alta",#REF!="Leve"),CONCATENATE("R",#REF!),"")</f>
        <v>#REF!</v>
      </c>
      <c r="M20" s="336"/>
      <c r="N20" s="336" t="e">
        <f>IF(AND(#REF!="Alta",#REF!="Leve"),CONCATENATE("R",#REF!),"")</f>
        <v>#REF!</v>
      </c>
      <c r="O20" s="337"/>
      <c r="P20" s="335" t="e">
        <f>IF(AND(#REF!="Alta",#REF!="Menor"),CONCATENATE("R",#REF!),"")</f>
        <v>#REF!</v>
      </c>
      <c r="Q20" s="336"/>
      <c r="R20" s="336" t="e">
        <f>IF(AND(#REF!="Alta",#REF!="Menor"),CONCATENATE("R",#REF!),"")</f>
        <v>#REF!</v>
      </c>
      <c r="S20" s="336"/>
      <c r="T20" s="336" t="e">
        <f>IF(AND(#REF!="Alta",#REF!="Menor"),CONCATENATE("R",#REF!),"")</f>
        <v>#REF!</v>
      </c>
      <c r="U20" s="337"/>
      <c r="V20" s="353" t="e">
        <f>IF(AND(#REF!="Alta",#REF!="Moderado"),CONCATENATE("R",#REF!),"")</f>
        <v>#REF!</v>
      </c>
      <c r="W20" s="354"/>
      <c r="X20" s="354" t="e">
        <f>IF(AND(#REF!="Alta",#REF!="Moderado"),CONCATENATE("R",#REF!),"")</f>
        <v>#REF!</v>
      </c>
      <c r="Y20" s="354"/>
      <c r="Z20" s="354" t="e">
        <f>IF(AND(#REF!="Alta",#REF!="Moderado"),CONCATENATE("R",#REF!),"")</f>
        <v>#REF!</v>
      </c>
      <c r="AA20" s="355"/>
      <c r="AB20" s="353" t="e">
        <f>IF(AND(#REF!="Alta",#REF!="Mayor"),CONCATENATE("R",#REF!),"")</f>
        <v>#REF!</v>
      </c>
      <c r="AC20" s="354"/>
      <c r="AD20" s="354" t="e">
        <f>IF(AND(#REF!="Alta",#REF!="Mayor"),CONCATENATE("R",#REF!),"")</f>
        <v>#REF!</v>
      </c>
      <c r="AE20" s="354"/>
      <c r="AF20" s="354" t="e">
        <f>IF(AND(#REF!="Alta",#REF!="Mayor"),CONCATENATE("R",#REF!),"")</f>
        <v>#REF!</v>
      </c>
      <c r="AG20" s="355"/>
      <c r="AH20" s="344" t="e">
        <f>IF(AND(#REF!="Alta",#REF!="Catastrófico"),CONCATENATE("R",#REF!),"")</f>
        <v>#REF!</v>
      </c>
      <c r="AI20" s="345"/>
      <c r="AJ20" s="345" t="e">
        <f>IF(AND(#REF!="Alta",#REF!="Catastrófico"),CONCATENATE("R",#REF!),"")</f>
        <v>#REF!</v>
      </c>
      <c r="AK20" s="345"/>
      <c r="AL20" s="345" t="e">
        <f>IF(AND(#REF!="Alta",#REF!="Catastrófico"),CONCATENATE("R",#REF!),"")</f>
        <v>#REF!</v>
      </c>
      <c r="AM20" s="346"/>
      <c r="AN20" s="78"/>
      <c r="AO20" s="387"/>
      <c r="AP20" s="388"/>
      <c r="AQ20" s="388"/>
      <c r="AR20" s="388"/>
      <c r="AS20" s="388"/>
      <c r="AT20" s="389"/>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row>
    <row r="21" spans="1:80" ht="15.75" customHeight="1" thickBot="1" x14ac:dyDescent="0.3">
      <c r="A21" s="78"/>
      <c r="B21" s="373"/>
      <c r="C21" s="373"/>
      <c r="D21" s="374"/>
      <c r="E21" s="369"/>
      <c r="F21" s="370"/>
      <c r="G21" s="370"/>
      <c r="H21" s="370"/>
      <c r="I21" s="370"/>
      <c r="J21" s="338"/>
      <c r="K21" s="339"/>
      <c r="L21" s="339"/>
      <c r="M21" s="339"/>
      <c r="N21" s="339"/>
      <c r="O21" s="340"/>
      <c r="P21" s="338"/>
      <c r="Q21" s="339"/>
      <c r="R21" s="339"/>
      <c r="S21" s="339"/>
      <c r="T21" s="339"/>
      <c r="U21" s="340"/>
      <c r="V21" s="356"/>
      <c r="W21" s="357"/>
      <c r="X21" s="357"/>
      <c r="Y21" s="357"/>
      <c r="Z21" s="357"/>
      <c r="AA21" s="358"/>
      <c r="AB21" s="356"/>
      <c r="AC21" s="357"/>
      <c r="AD21" s="357"/>
      <c r="AE21" s="357"/>
      <c r="AF21" s="357"/>
      <c r="AG21" s="358"/>
      <c r="AH21" s="347"/>
      <c r="AI21" s="348"/>
      <c r="AJ21" s="348"/>
      <c r="AK21" s="348"/>
      <c r="AL21" s="348"/>
      <c r="AM21" s="349"/>
      <c r="AN21" s="78"/>
      <c r="AO21" s="390"/>
      <c r="AP21" s="391"/>
      <c r="AQ21" s="391"/>
      <c r="AR21" s="391"/>
      <c r="AS21" s="391"/>
      <c r="AT21" s="392"/>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row>
    <row r="22" spans="1:80" x14ac:dyDescent="0.25">
      <c r="A22" s="78"/>
      <c r="B22" s="373"/>
      <c r="C22" s="373"/>
      <c r="D22" s="374"/>
      <c r="E22" s="363" t="s">
        <v>139</v>
      </c>
      <c r="F22" s="364"/>
      <c r="G22" s="364"/>
      <c r="H22" s="364"/>
      <c r="I22" s="365"/>
      <c r="J22" s="341" t="e">
        <f>IF(AND(#REF!="Media",#REF!="Leve"),CONCATENATE("R",#REF!),"")</f>
        <v>#REF!</v>
      </c>
      <c r="K22" s="342"/>
      <c r="L22" s="342" t="e">
        <f>IF(AND(#REF!="Media",#REF!="Leve"),CONCATENATE("R",#REF!),"")</f>
        <v>#REF!</v>
      </c>
      <c r="M22" s="342"/>
      <c r="N22" s="342" t="e">
        <f>IF(AND(#REF!="Media",#REF!="Leve"),CONCATENATE("R",#REF!),"")</f>
        <v>#REF!</v>
      </c>
      <c r="O22" s="343"/>
      <c r="P22" s="341" t="e">
        <f>IF(AND(#REF!="Media",#REF!="Menor"),CONCATENATE("R",#REF!),"")</f>
        <v>#REF!</v>
      </c>
      <c r="Q22" s="342"/>
      <c r="R22" s="342" t="e">
        <f>IF(AND(#REF!="Media",#REF!="Menor"),CONCATENATE("R",#REF!),"")</f>
        <v>#REF!</v>
      </c>
      <c r="S22" s="342"/>
      <c r="T22" s="342" t="e">
        <f>IF(AND(#REF!="Media",#REF!="Menor"),CONCATENATE("R",#REF!),"")</f>
        <v>#REF!</v>
      </c>
      <c r="U22" s="343"/>
      <c r="V22" s="341" t="e">
        <f>IF(AND(#REF!="Media",#REF!="Moderado"),CONCATENATE("R",#REF!),"")</f>
        <v>#REF!</v>
      </c>
      <c r="W22" s="342"/>
      <c r="X22" s="342" t="e">
        <f>IF(AND(#REF!="Media",#REF!="Moderado"),CONCATENATE("R",#REF!),"")</f>
        <v>#REF!</v>
      </c>
      <c r="Y22" s="342"/>
      <c r="Z22" s="342" t="e">
        <f>IF(AND(#REF!="Media",#REF!="Moderado"),CONCATENATE("R",#REF!),"")</f>
        <v>#REF!</v>
      </c>
      <c r="AA22" s="343"/>
      <c r="AB22" s="359" t="e">
        <f>IF(AND(#REF!="Media",#REF!="Mayor"),CONCATENATE("R",#REF!),"")</f>
        <v>#REF!</v>
      </c>
      <c r="AC22" s="360"/>
      <c r="AD22" s="360" t="e">
        <f>IF(AND(#REF!="Media",#REF!="Mayor"),CONCATENATE("R",#REF!),"")</f>
        <v>#REF!</v>
      </c>
      <c r="AE22" s="360"/>
      <c r="AF22" s="360" t="e">
        <f>IF(AND(#REF!="Media",#REF!="Mayor"),CONCATENATE("R",#REF!),"")</f>
        <v>#REF!</v>
      </c>
      <c r="AG22" s="361"/>
      <c r="AH22" s="350" t="e">
        <f>IF(AND(#REF!="Media",#REF!="Catastrófico"),CONCATENATE("R",#REF!),"")</f>
        <v>#REF!</v>
      </c>
      <c r="AI22" s="351"/>
      <c r="AJ22" s="351" t="e">
        <f>IF(AND(#REF!="Media",#REF!="Catastrófico"),CONCATENATE("R",#REF!),"")</f>
        <v>#REF!</v>
      </c>
      <c r="AK22" s="351"/>
      <c r="AL22" s="351" t="e">
        <f>IF(AND(#REF!="Media",#REF!="Catastrófico"),CONCATENATE("R",#REF!),"")</f>
        <v>#REF!</v>
      </c>
      <c r="AM22" s="352"/>
      <c r="AN22" s="78"/>
      <c r="AO22" s="393" t="s">
        <v>140</v>
      </c>
      <c r="AP22" s="394"/>
      <c r="AQ22" s="394"/>
      <c r="AR22" s="394"/>
      <c r="AS22" s="394"/>
      <c r="AT22" s="395"/>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row>
    <row r="23" spans="1:80" x14ac:dyDescent="0.25">
      <c r="A23" s="78"/>
      <c r="B23" s="373"/>
      <c r="C23" s="373"/>
      <c r="D23" s="374"/>
      <c r="E23" s="366"/>
      <c r="F23" s="367"/>
      <c r="G23" s="367"/>
      <c r="H23" s="367"/>
      <c r="I23" s="368"/>
      <c r="J23" s="335"/>
      <c r="K23" s="336"/>
      <c r="L23" s="336"/>
      <c r="M23" s="336"/>
      <c r="N23" s="336"/>
      <c r="O23" s="337"/>
      <c r="P23" s="335"/>
      <c r="Q23" s="336"/>
      <c r="R23" s="336"/>
      <c r="S23" s="336"/>
      <c r="T23" s="336"/>
      <c r="U23" s="337"/>
      <c r="V23" s="335"/>
      <c r="W23" s="336"/>
      <c r="X23" s="336"/>
      <c r="Y23" s="336"/>
      <c r="Z23" s="336"/>
      <c r="AA23" s="337"/>
      <c r="AB23" s="353"/>
      <c r="AC23" s="354"/>
      <c r="AD23" s="354"/>
      <c r="AE23" s="354"/>
      <c r="AF23" s="354"/>
      <c r="AG23" s="355"/>
      <c r="AH23" s="344"/>
      <c r="AI23" s="345"/>
      <c r="AJ23" s="345"/>
      <c r="AK23" s="345"/>
      <c r="AL23" s="345"/>
      <c r="AM23" s="346"/>
      <c r="AN23" s="78"/>
      <c r="AO23" s="396"/>
      <c r="AP23" s="397"/>
      <c r="AQ23" s="397"/>
      <c r="AR23" s="397"/>
      <c r="AS23" s="397"/>
      <c r="AT23" s="39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row>
    <row r="24" spans="1:80" x14ac:dyDescent="0.25">
      <c r="A24" s="78"/>
      <c r="B24" s="373"/>
      <c r="C24" s="373"/>
      <c r="D24" s="374"/>
      <c r="E24" s="366"/>
      <c r="F24" s="367"/>
      <c r="G24" s="367"/>
      <c r="H24" s="367"/>
      <c r="I24" s="368"/>
      <c r="J24" s="335" t="e">
        <f>IF(AND(#REF!="Media",#REF!="Leve"),CONCATENATE("R",#REF!),"")</f>
        <v>#REF!</v>
      </c>
      <c r="K24" s="336"/>
      <c r="L24" s="336" t="e">
        <f>IF(AND(#REF!="Media",#REF!="Leve"),CONCATENATE("R",#REF!),"")</f>
        <v>#REF!</v>
      </c>
      <c r="M24" s="336"/>
      <c r="N24" s="336" t="e">
        <f>IF(AND(#REF!="Media",#REF!="Leve"),CONCATENATE("R",#REF!),"")</f>
        <v>#REF!</v>
      </c>
      <c r="O24" s="337"/>
      <c r="P24" s="335" t="e">
        <f>IF(AND(#REF!="Media",#REF!="Menor"),CONCATENATE("R",#REF!),"")</f>
        <v>#REF!</v>
      </c>
      <c r="Q24" s="336"/>
      <c r="R24" s="336" t="e">
        <f>IF(AND(#REF!="Media",#REF!="Menor"),CONCATENATE("R",#REF!),"")</f>
        <v>#REF!</v>
      </c>
      <c r="S24" s="336"/>
      <c r="T24" s="336" t="e">
        <f>IF(AND(#REF!="Media",#REF!="Menor"),CONCATENATE("R",#REF!),"")</f>
        <v>#REF!</v>
      </c>
      <c r="U24" s="337"/>
      <c r="V24" s="335" t="e">
        <f>IF(AND(#REF!="Media",#REF!="Moderado"),CONCATENATE("R",#REF!),"")</f>
        <v>#REF!</v>
      </c>
      <c r="W24" s="336"/>
      <c r="X24" s="336" t="e">
        <f>IF(AND(#REF!="Media",#REF!="Moderado"),CONCATENATE("R",#REF!),"")</f>
        <v>#REF!</v>
      </c>
      <c r="Y24" s="336"/>
      <c r="Z24" s="336" t="e">
        <f>IF(AND(#REF!="Media",#REF!="Moderado"),CONCATENATE("R",#REF!),"")</f>
        <v>#REF!</v>
      </c>
      <c r="AA24" s="337"/>
      <c r="AB24" s="353" t="e">
        <f>IF(AND(#REF!="Media",#REF!="Mayor"),CONCATENATE("R",#REF!),"")</f>
        <v>#REF!</v>
      </c>
      <c r="AC24" s="354"/>
      <c r="AD24" s="354" t="e">
        <f>IF(AND(#REF!="Media",#REF!="Mayor"),CONCATENATE("R",#REF!),"")</f>
        <v>#REF!</v>
      </c>
      <c r="AE24" s="354"/>
      <c r="AF24" s="354" t="e">
        <f>IF(AND(#REF!="Media",#REF!="Mayor"),CONCATENATE("R",#REF!),"")</f>
        <v>#REF!</v>
      </c>
      <c r="AG24" s="355"/>
      <c r="AH24" s="344" t="e">
        <f>IF(AND(#REF!="Media",#REF!="Catastrófico"),CONCATENATE("R",#REF!),"")</f>
        <v>#REF!</v>
      </c>
      <c r="AI24" s="345"/>
      <c r="AJ24" s="345" t="e">
        <f>IF(AND(#REF!="Media",#REF!="Catastrófico"),CONCATENATE("R",#REF!),"")</f>
        <v>#REF!</v>
      </c>
      <c r="AK24" s="345"/>
      <c r="AL24" s="345" t="e">
        <f>IF(AND(#REF!="Media",#REF!="Catastrófico"),CONCATENATE("R",#REF!),"")</f>
        <v>#REF!</v>
      </c>
      <c r="AM24" s="346"/>
      <c r="AN24" s="78"/>
      <c r="AO24" s="396"/>
      <c r="AP24" s="397"/>
      <c r="AQ24" s="397"/>
      <c r="AR24" s="397"/>
      <c r="AS24" s="397"/>
      <c r="AT24" s="39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row>
    <row r="25" spans="1:80" x14ac:dyDescent="0.25">
      <c r="A25" s="78"/>
      <c r="B25" s="373"/>
      <c r="C25" s="373"/>
      <c r="D25" s="374"/>
      <c r="E25" s="366"/>
      <c r="F25" s="367"/>
      <c r="G25" s="367"/>
      <c r="H25" s="367"/>
      <c r="I25" s="368"/>
      <c r="J25" s="335"/>
      <c r="K25" s="336"/>
      <c r="L25" s="336"/>
      <c r="M25" s="336"/>
      <c r="N25" s="336"/>
      <c r="O25" s="337"/>
      <c r="P25" s="335"/>
      <c r="Q25" s="336"/>
      <c r="R25" s="336"/>
      <c r="S25" s="336"/>
      <c r="T25" s="336"/>
      <c r="U25" s="337"/>
      <c r="V25" s="335"/>
      <c r="W25" s="336"/>
      <c r="X25" s="336"/>
      <c r="Y25" s="336"/>
      <c r="Z25" s="336"/>
      <c r="AA25" s="337"/>
      <c r="AB25" s="353"/>
      <c r="AC25" s="354"/>
      <c r="AD25" s="354"/>
      <c r="AE25" s="354"/>
      <c r="AF25" s="354"/>
      <c r="AG25" s="355"/>
      <c r="AH25" s="344"/>
      <c r="AI25" s="345"/>
      <c r="AJ25" s="345"/>
      <c r="AK25" s="345"/>
      <c r="AL25" s="345"/>
      <c r="AM25" s="346"/>
      <c r="AN25" s="78"/>
      <c r="AO25" s="396"/>
      <c r="AP25" s="397"/>
      <c r="AQ25" s="397"/>
      <c r="AR25" s="397"/>
      <c r="AS25" s="397"/>
      <c r="AT25" s="39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row>
    <row r="26" spans="1:80" x14ac:dyDescent="0.25">
      <c r="A26" s="78"/>
      <c r="B26" s="373"/>
      <c r="C26" s="373"/>
      <c r="D26" s="374"/>
      <c r="E26" s="366"/>
      <c r="F26" s="367"/>
      <c r="G26" s="367"/>
      <c r="H26" s="367"/>
      <c r="I26" s="368"/>
      <c r="J26" s="335" t="e">
        <f>IF(AND(#REF!="Media",#REF!="Leve"),CONCATENATE("R",#REF!),"")</f>
        <v>#REF!</v>
      </c>
      <c r="K26" s="336"/>
      <c r="L26" s="336" t="e">
        <f>IF(AND(#REF!="Media",#REF!="Leve"),CONCATENATE("R",#REF!),"")</f>
        <v>#REF!</v>
      </c>
      <c r="M26" s="336"/>
      <c r="N26" s="336" t="e">
        <f>IF(AND(#REF!="Media",#REF!="Leve"),CONCATENATE("R",#REF!),"")</f>
        <v>#REF!</v>
      </c>
      <c r="O26" s="337"/>
      <c r="P26" s="335" t="e">
        <f>IF(AND(#REF!="Media",#REF!="Menor"),CONCATENATE("R",#REF!),"")</f>
        <v>#REF!</v>
      </c>
      <c r="Q26" s="336"/>
      <c r="R26" s="336" t="e">
        <f>IF(AND(#REF!="Media",#REF!="Menor"),CONCATENATE("R",#REF!),"")</f>
        <v>#REF!</v>
      </c>
      <c r="S26" s="336"/>
      <c r="T26" s="336" t="e">
        <f>IF(AND(#REF!="Media",#REF!="Menor"),CONCATENATE("R",#REF!),"")</f>
        <v>#REF!</v>
      </c>
      <c r="U26" s="337"/>
      <c r="V26" s="335" t="e">
        <f>IF(AND(#REF!="Media",#REF!="Moderado"),CONCATENATE("R",#REF!),"")</f>
        <v>#REF!</v>
      </c>
      <c r="W26" s="336"/>
      <c r="X26" s="336" t="e">
        <f>IF(AND(#REF!="Media",#REF!="Moderado"),CONCATENATE("R",#REF!),"")</f>
        <v>#REF!</v>
      </c>
      <c r="Y26" s="336"/>
      <c r="Z26" s="336" t="e">
        <f>IF(AND(#REF!="Media",#REF!="Moderado"),CONCATENATE("R",#REF!),"")</f>
        <v>#REF!</v>
      </c>
      <c r="AA26" s="337"/>
      <c r="AB26" s="353" t="e">
        <f>IF(AND(#REF!="Media",#REF!="Mayor"),CONCATENATE("R",#REF!),"")</f>
        <v>#REF!</v>
      </c>
      <c r="AC26" s="354"/>
      <c r="AD26" s="354" t="e">
        <f>IF(AND(#REF!="Media",#REF!="Mayor"),CONCATENATE("R",#REF!),"")</f>
        <v>#REF!</v>
      </c>
      <c r="AE26" s="354"/>
      <c r="AF26" s="354" t="e">
        <f>IF(AND(#REF!="Media",#REF!="Mayor"),CONCATENATE("R",#REF!),"")</f>
        <v>#REF!</v>
      </c>
      <c r="AG26" s="355"/>
      <c r="AH26" s="344" t="e">
        <f>IF(AND(#REF!="Media",#REF!="Catastrófico"),CONCATENATE("R",#REF!),"")</f>
        <v>#REF!</v>
      </c>
      <c r="AI26" s="345"/>
      <c r="AJ26" s="345" t="e">
        <f>IF(AND(#REF!="Media",#REF!="Catastrófico"),CONCATENATE("R",#REF!),"")</f>
        <v>#REF!</v>
      </c>
      <c r="AK26" s="345"/>
      <c r="AL26" s="345" t="e">
        <f>IF(AND(#REF!="Media",#REF!="Catastrófico"),CONCATENATE("R",#REF!),"")</f>
        <v>#REF!</v>
      </c>
      <c r="AM26" s="346"/>
      <c r="AN26" s="78"/>
      <c r="AO26" s="396"/>
      <c r="AP26" s="397"/>
      <c r="AQ26" s="397"/>
      <c r="AR26" s="397"/>
      <c r="AS26" s="397"/>
      <c r="AT26" s="39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row>
    <row r="27" spans="1:80" x14ac:dyDescent="0.25">
      <c r="A27" s="78"/>
      <c r="B27" s="373"/>
      <c r="C27" s="373"/>
      <c r="D27" s="374"/>
      <c r="E27" s="366"/>
      <c r="F27" s="367"/>
      <c r="G27" s="367"/>
      <c r="H27" s="367"/>
      <c r="I27" s="368"/>
      <c r="J27" s="335"/>
      <c r="K27" s="336"/>
      <c r="L27" s="336"/>
      <c r="M27" s="336"/>
      <c r="N27" s="336"/>
      <c r="O27" s="337"/>
      <c r="P27" s="335"/>
      <c r="Q27" s="336"/>
      <c r="R27" s="336"/>
      <c r="S27" s="336"/>
      <c r="T27" s="336"/>
      <c r="U27" s="337"/>
      <c r="V27" s="335"/>
      <c r="W27" s="336"/>
      <c r="X27" s="336"/>
      <c r="Y27" s="336"/>
      <c r="Z27" s="336"/>
      <c r="AA27" s="337"/>
      <c r="AB27" s="353"/>
      <c r="AC27" s="354"/>
      <c r="AD27" s="354"/>
      <c r="AE27" s="354"/>
      <c r="AF27" s="354"/>
      <c r="AG27" s="355"/>
      <c r="AH27" s="344"/>
      <c r="AI27" s="345"/>
      <c r="AJ27" s="345"/>
      <c r="AK27" s="345"/>
      <c r="AL27" s="345"/>
      <c r="AM27" s="346"/>
      <c r="AN27" s="78"/>
      <c r="AO27" s="396"/>
      <c r="AP27" s="397"/>
      <c r="AQ27" s="397"/>
      <c r="AR27" s="397"/>
      <c r="AS27" s="397"/>
      <c r="AT27" s="39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row>
    <row r="28" spans="1:80" x14ac:dyDescent="0.25">
      <c r="A28" s="78"/>
      <c r="B28" s="373"/>
      <c r="C28" s="373"/>
      <c r="D28" s="374"/>
      <c r="E28" s="366"/>
      <c r="F28" s="367"/>
      <c r="G28" s="367"/>
      <c r="H28" s="367"/>
      <c r="I28" s="368"/>
      <c r="J28" s="335" t="e">
        <f>IF(AND(#REF!="Media",#REF!="Leve"),CONCATENATE("R",#REF!),"")</f>
        <v>#REF!</v>
      </c>
      <c r="K28" s="336"/>
      <c r="L28" s="336" t="e">
        <f>IF(AND(#REF!="Media",#REF!="Leve"),CONCATENATE("R",#REF!),"")</f>
        <v>#REF!</v>
      </c>
      <c r="M28" s="336"/>
      <c r="N28" s="336" t="e">
        <f>IF(AND(#REF!="Media",#REF!="Leve"),CONCATENATE("R",#REF!),"")</f>
        <v>#REF!</v>
      </c>
      <c r="O28" s="337"/>
      <c r="P28" s="335" t="e">
        <f>IF(AND(#REF!="Media",#REF!="Menor"),CONCATENATE("R",#REF!),"")</f>
        <v>#REF!</v>
      </c>
      <c r="Q28" s="336"/>
      <c r="R28" s="336" t="e">
        <f>IF(AND(#REF!="Media",#REF!="Menor"),CONCATENATE("R",#REF!),"")</f>
        <v>#REF!</v>
      </c>
      <c r="S28" s="336"/>
      <c r="T28" s="336" t="e">
        <f>IF(AND(#REF!="Media",#REF!="Menor"),CONCATENATE("R",#REF!),"")</f>
        <v>#REF!</v>
      </c>
      <c r="U28" s="337"/>
      <c r="V28" s="335" t="e">
        <f>IF(AND(#REF!="Media",#REF!="Moderado"),CONCATENATE("R",#REF!),"")</f>
        <v>#REF!</v>
      </c>
      <c r="W28" s="336"/>
      <c r="X28" s="336" t="e">
        <f>IF(AND(#REF!="Media",#REF!="Moderado"),CONCATENATE("R",#REF!),"")</f>
        <v>#REF!</v>
      </c>
      <c r="Y28" s="336"/>
      <c r="Z28" s="336" t="e">
        <f>IF(AND(#REF!="Media",#REF!="Moderado"),CONCATENATE("R",#REF!),"")</f>
        <v>#REF!</v>
      </c>
      <c r="AA28" s="337"/>
      <c r="AB28" s="353" t="e">
        <f>IF(AND(#REF!="Media",#REF!="Mayor"),CONCATENATE("R",#REF!),"")</f>
        <v>#REF!</v>
      </c>
      <c r="AC28" s="354"/>
      <c r="AD28" s="354" t="e">
        <f>IF(AND(#REF!="Media",#REF!="Mayor"),CONCATENATE("R",#REF!),"")</f>
        <v>#REF!</v>
      </c>
      <c r="AE28" s="354"/>
      <c r="AF28" s="354" t="e">
        <f>IF(AND(#REF!="Media",#REF!="Mayor"),CONCATENATE("R",#REF!),"")</f>
        <v>#REF!</v>
      </c>
      <c r="AG28" s="355"/>
      <c r="AH28" s="344" t="e">
        <f>IF(AND(#REF!="Media",#REF!="Catastrófico"),CONCATENATE("R",#REF!),"")</f>
        <v>#REF!</v>
      </c>
      <c r="AI28" s="345"/>
      <c r="AJ28" s="345" t="e">
        <f>IF(AND(#REF!="Media",#REF!="Catastrófico"),CONCATENATE("R",#REF!),"")</f>
        <v>#REF!</v>
      </c>
      <c r="AK28" s="345"/>
      <c r="AL28" s="345" t="e">
        <f>IF(AND(#REF!="Media",#REF!="Catastrófico"),CONCATENATE("R",#REF!),"")</f>
        <v>#REF!</v>
      </c>
      <c r="AM28" s="346"/>
      <c r="AN28" s="78"/>
      <c r="AO28" s="396"/>
      <c r="AP28" s="397"/>
      <c r="AQ28" s="397"/>
      <c r="AR28" s="397"/>
      <c r="AS28" s="397"/>
      <c r="AT28" s="39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row>
    <row r="29" spans="1:80" ht="15.75" thickBot="1" x14ac:dyDescent="0.3">
      <c r="A29" s="78"/>
      <c r="B29" s="373"/>
      <c r="C29" s="373"/>
      <c r="D29" s="374"/>
      <c r="E29" s="369"/>
      <c r="F29" s="370"/>
      <c r="G29" s="370"/>
      <c r="H29" s="370"/>
      <c r="I29" s="371"/>
      <c r="J29" s="335"/>
      <c r="K29" s="336"/>
      <c r="L29" s="336"/>
      <c r="M29" s="336"/>
      <c r="N29" s="336"/>
      <c r="O29" s="337"/>
      <c r="P29" s="338"/>
      <c r="Q29" s="339"/>
      <c r="R29" s="339"/>
      <c r="S29" s="339"/>
      <c r="T29" s="339"/>
      <c r="U29" s="340"/>
      <c r="V29" s="338"/>
      <c r="W29" s="339"/>
      <c r="X29" s="339"/>
      <c r="Y29" s="339"/>
      <c r="Z29" s="339"/>
      <c r="AA29" s="340"/>
      <c r="AB29" s="356"/>
      <c r="AC29" s="357"/>
      <c r="AD29" s="357"/>
      <c r="AE29" s="357"/>
      <c r="AF29" s="357"/>
      <c r="AG29" s="358"/>
      <c r="AH29" s="347"/>
      <c r="AI29" s="348"/>
      <c r="AJ29" s="348"/>
      <c r="AK29" s="348"/>
      <c r="AL29" s="348"/>
      <c r="AM29" s="349"/>
      <c r="AN29" s="78"/>
      <c r="AO29" s="399"/>
      <c r="AP29" s="400"/>
      <c r="AQ29" s="400"/>
      <c r="AR29" s="400"/>
      <c r="AS29" s="400"/>
      <c r="AT29" s="401"/>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row>
    <row r="30" spans="1:80" x14ac:dyDescent="0.25">
      <c r="A30" s="78"/>
      <c r="B30" s="373"/>
      <c r="C30" s="373"/>
      <c r="D30" s="374"/>
      <c r="E30" s="363" t="s">
        <v>141</v>
      </c>
      <c r="F30" s="364"/>
      <c r="G30" s="364"/>
      <c r="H30" s="364"/>
      <c r="I30" s="364"/>
      <c r="J30" s="332" t="e">
        <f>IF(AND(#REF!="Baja",#REF!="Leve"),CONCATENATE("R",#REF!),"")</f>
        <v>#REF!</v>
      </c>
      <c r="K30" s="333"/>
      <c r="L30" s="333" t="e">
        <f>IF(AND(#REF!="Baja",#REF!="Leve"),CONCATENATE("R",#REF!),"")</f>
        <v>#REF!</v>
      </c>
      <c r="M30" s="333"/>
      <c r="N30" s="333" t="e">
        <f>IF(AND(#REF!="Baja",#REF!="Leve"),CONCATENATE("R",#REF!),"")</f>
        <v>#REF!</v>
      </c>
      <c r="O30" s="334"/>
      <c r="P30" s="342" t="e">
        <f>IF(AND(#REF!="Baja",#REF!="Menor"),CONCATENATE("R",#REF!),"")</f>
        <v>#REF!</v>
      </c>
      <c r="Q30" s="342"/>
      <c r="R30" s="342" t="e">
        <f>IF(AND(#REF!="Baja",#REF!="Menor"),CONCATENATE("R",#REF!),"")</f>
        <v>#REF!</v>
      </c>
      <c r="S30" s="342"/>
      <c r="T30" s="342" t="e">
        <f>IF(AND(#REF!="Baja",#REF!="Menor"),CONCATENATE("R",#REF!),"")</f>
        <v>#REF!</v>
      </c>
      <c r="U30" s="343"/>
      <c r="V30" s="341" t="e">
        <f>IF(AND(#REF!="Baja",#REF!="Moderado"),CONCATENATE("R",#REF!),"")</f>
        <v>#REF!</v>
      </c>
      <c r="W30" s="342"/>
      <c r="X30" s="342" t="e">
        <f>IF(AND(#REF!="Baja",#REF!="Moderado"),CONCATENATE("R",#REF!),"")</f>
        <v>#REF!</v>
      </c>
      <c r="Y30" s="342"/>
      <c r="Z30" s="342" t="e">
        <f>IF(AND(#REF!="Baja",#REF!="Moderado"),CONCATENATE("R",#REF!),"")</f>
        <v>#REF!</v>
      </c>
      <c r="AA30" s="343"/>
      <c r="AB30" s="359" t="e">
        <f>IF(AND(#REF!="Baja",#REF!="Mayor"),CONCATENATE("R",#REF!),"")</f>
        <v>#REF!</v>
      </c>
      <c r="AC30" s="360"/>
      <c r="AD30" s="360" t="e">
        <f>IF(AND(#REF!="Baja",#REF!="Mayor"),CONCATENATE("R",#REF!),"")</f>
        <v>#REF!</v>
      </c>
      <c r="AE30" s="360"/>
      <c r="AF30" s="360" t="e">
        <f>IF(AND(#REF!="Baja",#REF!="Mayor"),CONCATENATE("R",#REF!),"")</f>
        <v>#REF!</v>
      </c>
      <c r="AG30" s="361"/>
      <c r="AH30" s="350" t="e">
        <f>IF(AND(#REF!="Baja",#REF!="Catastrófico"),CONCATENATE("R",#REF!),"")</f>
        <v>#REF!</v>
      </c>
      <c r="AI30" s="351"/>
      <c r="AJ30" s="351" t="e">
        <f>IF(AND(#REF!="Baja",#REF!="Catastrófico"),CONCATENATE("R",#REF!),"")</f>
        <v>#REF!</v>
      </c>
      <c r="AK30" s="351"/>
      <c r="AL30" s="351" t="e">
        <f>IF(AND(#REF!="Baja",#REF!="Catastrófico"),CONCATENATE("R",#REF!),"")</f>
        <v>#REF!</v>
      </c>
      <c r="AM30" s="352"/>
      <c r="AN30" s="78"/>
      <c r="AO30" s="402" t="s">
        <v>142</v>
      </c>
      <c r="AP30" s="403"/>
      <c r="AQ30" s="403"/>
      <c r="AR30" s="403"/>
      <c r="AS30" s="403"/>
      <c r="AT30" s="404"/>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row>
    <row r="31" spans="1:80" x14ac:dyDescent="0.25">
      <c r="A31" s="78"/>
      <c r="B31" s="373"/>
      <c r="C31" s="373"/>
      <c r="D31" s="374"/>
      <c r="E31" s="366"/>
      <c r="F31" s="367"/>
      <c r="G31" s="367"/>
      <c r="H31" s="367"/>
      <c r="I31" s="367"/>
      <c r="J31" s="326"/>
      <c r="K31" s="327"/>
      <c r="L31" s="327"/>
      <c r="M31" s="327"/>
      <c r="N31" s="327"/>
      <c r="O31" s="328"/>
      <c r="P31" s="336"/>
      <c r="Q31" s="336"/>
      <c r="R31" s="336"/>
      <c r="S31" s="336"/>
      <c r="T31" s="336"/>
      <c r="U31" s="337"/>
      <c r="V31" s="335"/>
      <c r="W31" s="336"/>
      <c r="X31" s="336"/>
      <c r="Y31" s="336"/>
      <c r="Z31" s="336"/>
      <c r="AA31" s="337"/>
      <c r="AB31" s="353"/>
      <c r="AC31" s="354"/>
      <c r="AD31" s="354"/>
      <c r="AE31" s="354"/>
      <c r="AF31" s="354"/>
      <c r="AG31" s="355"/>
      <c r="AH31" s="344"/>
      <c r="AI31" s="345"/>
      <c r="AJ31" s="345"/>
      <c r="AK31" s="345"/>
      <c r="AL31" s="345"/>
      <c r="AM31" s="346"/>
      <c r="AN31" s="78"/>
      <c r="AO31" s="405"/>
      <c r="AP31" s="406"/>
      <c r="AQ31" s="406"/>
      <c r="AR31" s="406"/>
      <c r="AS31" s="406"/>
      <c r="AT31" s="407"/>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row>
    <row r="32" spans="1:80" x14ac:dyDescent="0.25">
      <c r="A32" s="78"/>
      <c r="B32" s="373"/>
      <c r="C32" s="373"/>
      <c r="D32" s="374"/>
      <c r="E32" s="366"/>
      <c r="F32" s="367"/>
      <c r="G32" s="367"/>
      <c r="H32" s="367"/>
      <c r="I32" s="367"/>
      <c r="J32" s="326" t="e">
        <f>IF(AND(#REF!="Baja",#REF!="Leve"),CONCATENATE("R",#REF!),"")</f>
        <v>#REF!</v>
      </c>
      <c r="K32" s="327"/>
      <c r="L32" s="327" t="e">
        <f>IF(AND(#REF!="Baja",#REF!="Leve"),CONCATENATE("R",#REF!),"")</f>
        <v>#REF!</v>
      </c>
      <c r="M32" s="327"/>
      <c r="N32" s="327" t="e">
        <f>IF(AND(#REF!="Baja",#REF!="Leve"),CONCATENATE("R",#REF!),"")</f>
        <v>#REF!</v>
      </c>
      <c r="O32" s="328"/>
      <c r="P32" s="336" t="e">
        <f>IF(AND(#REF!="Baja",#REF!="Menor"),CONCATENATE("R",#REF!),"")</f>
        <v>#REF!</v>
      </c>
      <c r="Q32" s="336"/>
      <c r="R32" s="336" t="e">
        <f>IF(AND(#REF!="Baja",#REF!="Menor"),CONCATENATE("R",#REF!),"")</f>
        <v>#REF!</v>
      </c>
      <c r="S32" s="336"/>
      <c r="T32" s="336" t="e">
        <f>IF(AND(#REF!="Baja",#REF!="Menor"),CONCATENATE("R",#REF!),"")</f>
        <v>#REF!</v>
      </c>
      <c r="U32" s="337"/>
      <c r="V32" s="335" t="e">
        <f>IF(AND(#REF!="Baja",#REF!="Moderado"),CONCATENATE("R",#REF!),"")</f>
        <v>#REF!</v>
      </c>
      <c r="W32" s="336"/>
      <c r="X32" s="336" t="e">
        <f>IF(AND(#REF!="Baja",#REF!="Moderado"),CONCATENATE("R",#REF!),"")</f>
        <v>#REF!</v>
      </c>
      <c r="Y32" s="336"/>
      <c r="Z32" s="336" t="e">
        <f>IF(AND(#REF!="Baja",#REF!="Moderado"),CONCATENATE("R",#REF!),"")</f>
        <v>#REF!</v>
      </c>
      <c r="AA32" s="337"/>
      <c r="AB32" s="353" t="e">
        <f>IF(AND(#REF!="Baja",#REF!="Mayor"),CONCATENATE("R",#REF!),"")</f>
        <v>#REF!</v>
      </c>
      <c r="AC32" s="354"/>
      <c r="AD32" s="354" t="e">
        <f>IF(AND(#REF!="Baja",#REF!="Mayor"),CONCATENATE("R",#REF!),"")</f>
        <v>#REF!</v>
      </c>
      <c r="AE32" s="354"/>
      <c r="AF32" s="354" t="e">
        <f>IF(AND(#REF!="Baja",#REF!="Mayor"),CONCATENATE("R",#REF!),"")</f>
        <v>#REF!</v>
      </c>
      <c r="AG32" s="355"/>
      <c r="AH32" s="344" t="e">
        <f>IF(AND(#REF!="Baja",#REF!="Catastrófico"),CONCATENATE("R",#REF!),"")</f>
        <v>#REF!</v>
      </c>
      <c r="AI32" s="345"/>
      <c r="AJ32" s="345" t="e">
        <f>IF(AND(#REF!="Baja",#REF!="Catastrófico"),CONCATENATE("R",#REF!),"")</f>
        <v>#REF!</v>
      </c>
      <c r="AK32" s="345"/>
      <c r="AL32" s="345" t="e">
        <f>IF(AND(#REF!="Baja",#REF!="Catastrófico"),CONCATENATE("R",#REF!),"")</f>
        <v>#REF!</v>
      </c>
      <c r="AM32" s="346"/>
      <c r="AN32" s="78"/>
      <c r="AO32" s="405"/>
      <c r="AP32" s="406"/>
      <c r="AQ32" s="406"/>
      <c r="AR32" s="406"/>
      <c r="AS32" s="406"/>
      <c r="AT32" s="407"/>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row>
    <row r="33" spans="1:80" x14ac:dyDescent="0.25">
      <c r="A33" s="78"/>
      <c r="B33" s="373"/>
      <c r="C33" s="373"/>
      <c r="D33" s="374"/>
      <c r="E33" s="366"/>
      <c r="F33" s="367"/>
      <c r="G33" s="367"/>
      <c r="H33" s="367"/>
      <c r="I33" s="367"/>
      <c r="J33" s="326"/>
      <c r="K33" s="327"/>
      <c r="L33" s="327"/>
      <c r="M33" s="327"/>
      <c r="N33" s="327"/>
      <c r="O33" s="328"/>
      <c r="P33" s="336"/>
      <c r="Q33" s="336"/>
      <c r="R33" s="336"/>
      <c r="S33" s="336"/>
      <c r="T33" s="336"/>
      <c r="U33" s="337"/>
      <c r="V33" s="335"/>
      <c r="W33" s="336"/>
      <c r="X33" s="336"/>
      <c r="Y33" s="336"/>
      <c r="Z33" s="336"/>
      <c r="AA33" s="337"/>
      <c r="AB33" s="353"/>
      <c r="AC33" s="354"/>
      <c r="AD33" s="354"/>
      <c r="AE33" s="354"/>
      <c r="AF33" s="354"/>
      <c r="AG33" s="355"/>
      <c r="AH33" s="344"/>
      <c r="AI33" s="345"/>
      <c r="AJ33" s="345"/>
      <c r="AK33" s="345"/>
      <c r="AL33" s="345"/>
      <c r="AM33" s="346"/>
      <c r="AN33" s="78"/>
      <c r="AO33" s="405"/>
      <c r="AP33" s="406"/>
      <c r="AQ33" s="406"/>
      <c r="AR33" s="406"/>
      <c r="AS33" s="406"/>
      <c r="AT33" s="407"/>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row>
    <row r="34" spans="1:80" x14ac:dyDescent="0.25">
      <c r="A34" s="78"/>
      <c r="B34" s="373"/>
      <c r="C34" s="373"/>
      <c r="D34" s="374"/>
      <c r="E34" s="366"/>
      <c r="F34" s="367"/>
      <c r="G34" s="367"/>
      <c r="H34" s="367"/>
      <c r="I34" s="367"/>
      <c r="J34" s="326" t="e">
        <f>IF(AND(#REF!="Baja",#REF!="Leve"),CONCATENATE("R",#REF!),"")</f>
        <v>#REF!</v>
      </c>
      <c r="K34" s="327"/>
      <c r="L34" s="327" t="e">
        <f>IF(AND(#REF!="Baja",#REF!="Leve"),CONCATENATE("R",#REF!),"")</f>
        <v>#REF!</v>
      </c>
      <c r="M34" s="327"/>
      <c r="N34" s="327" t="e">
        <f>IF(AND(#REF!="Baja",#REF!="Leve"),CONCATENATE("R",#REF!),"")</f>
        <v>#REF!</v>
      </c>
      <c r="O34" s="328"/>
      <c r="P34" s="336" t="e">
        <f>IF(AND(#REF!="Baja",#REF!="Menor"),CONCATENATE("R",#REF!),"")</f>
        <v>#REF!</v>
      </c>
      <c r="Q34" s="336"/>
      <c r="R34" s="336" t="e">
        <f>IF(AND(#REF!="Baja",#REF!="Menor"),CONCATENATE("R",#REF!),"")</f>
        <v>#REF!</v>
      </c>
      <c r="S34" s="336"/>
      <c r="T34" s="336" t="e">
        <f>IF(AND(#REF!="Baja",#REF!="Menor"),CONCATENATE("R",#REF!),"")</f>
        <v>#REF!</v>
      </c>
      <c r="U34" s="337"/>
      <c r="V34" s="335" t="e">
        <f>IF(AND(#REF!="Baja",#REF!="Moderado"),CONCATENATE("R",#REF!),"")</f>
        <v>#REF!</v>
      </c>
      <c r="W34" s="336"/>
      <c r="X34" s="336" t="e">
        <f>IF(AND(#REF!="Baja",#REF!="Moderado"),CONCATENATE("R",#REF!),"")</f>
        <v>#REF!</v>
      </c>
      <c r="Y34" s="336"/>
      <c r="Z34" s="336" t="e">
        <f>IF(AND(#REF!="Baja",#REF!="Moderado"),CONCATENATE("R",#REF!),"")</f>
        <v>#REF!</v>
      </c>
      <c r="AA34" s="337"/>
      <c r="AB34" s="353" t="e">
        <f>IF(AND(#REF!="Baja",#REF!="Mayor"),CONCATENATE("R",#REF!),"")</f>
        <v>#REF!</v>
      </c>
      <c r="AC34" s="354"/>
      <c r="AD34" s="354" t="e">
        <f>IF(AND(#REF!="Baja",#REF!="Mayor"),CONCATENATE("R",#REF!),"")</f>
        <v>#REF!</v>
      </c>
      <c r="AE34" s="354"/>
      <c r="AF34" s="354" t="e">
        <f>IF(AND(#REF!="Baja",#REF!="Mayor"),CONCATENATE("R",#REF!),"")</f>
        <v>#REF!</v>
      </c>
      <c r="AG34" s="355"/>
      <c r="AH34" s="344" t="e">
        <f>IF(AND(#REF!="Baja",#REF!="Catastrófico"),CONCATENATE("R",#REF!),"")</f>
        <v>#REF!</v>
      </c>
      <c r="AI34" s="345"/>
      <c r="AJ34" s="345" t="e">
        <f>IF(AND(#REF!="Baja",#REF!="Catastrófico"),CONCATENATE("R",#REF!),"")</f>
        <v>#REF!</v>
      </c>
      <c r="AK34" s="345"/>
      <c r="AL34" s="345" t="e">
        <f>IF(AND(#REF!="Baja",#REF!="Catastrófico"),CONCATENATE("R",#REF!),"")</f>
        <v>#REF!</v>
      </c>
      <c r="AM34" s="346"/>
      <c r="AN34" s="78"/>
      <c r="AO34" s="405"/>
      <c r="AP34" s="406"/>
      <c r="AQ34" s="406"/>
      <c r="AR34" s="406"/>
      <c r="AS34" s="406"/>
      <c r="AT34" s="407"/>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row>
    <row r="35" spans="1:80" x14ac:dyDescent="0.25">
      <c r="A35" s="78"/>
      <c r="B35" s="373"/>
      <c r="C35" s="373"/>
      <c r="D35" s="374"/>
      <c r="E35" s="366"/>
      <c r="F35" s="367"/>
      <c r="G35" s="367"/>
      <c r="H35" s="367"/>
      <c r="I35" s="367"/>
      <c r="J35" s="326"/>
      <c r="K35" s="327"/>
      <c r="L35" s="327"/>
      <c r="M35" s="327"/>
      <c r="N35" s="327"/>
      <c r="O35" s="328"/>
      <c r="P35" s="336"/>
      <c r="Q35" s="336"/>
      <c r="R35" s="336"/>
      <c r="S35" s="336"/>
      <c r="T35" s="336"/>
      <c r="U35" s="337"/>
      <c r="V35" s="335"/>
      <c r="W35" s="336"/>
      <c r="X35" s="336"/>
      <c r="Y35" s="336"/>
      <c r="Z35" s="336"/>
      <c r="AA35" s="337"/>
      <c r="AB35" s="353"/>
      <c r="AC35" s="354"/>
      <c r="AD35" s="354"/>
      <c r="AE35" s="354"/>
      <c r="AF35" s="354"/>
      <c r="AG35" s="355"/>
      <c r="AH35" s="344"/>
      <c r="AI35" s="345"/>
      <c r="AJ35" s="345"/>
      <c r="AK35" s="345"/>
      <c r="AL35" s="345"/>
      <c r="AM35" s="346"/>
      <c r="AN35" s="78"/>
      <c r="AO35" s="405"/>
      <c r="AP35" s="406"/>
      <c r="AQ35" s="406"/>
      <c r="AR35" s="406"/>
      <c r="AS35" s="406"/>
      <c r="AT35" s="407"/>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row>
    <row r="36" spans="1:80" x14ac:dyDescent="0.25">
      <c r="A36" s="78"/>
      <c r="B36" s="373"/>
      <c r="C36" s="373"/>
      <c r="D36" s="374"/>
      <c r="E36" s="366"/>
      <c r="F36" s="367"/>
      <c r="G36" s="367"/>
      <c r="H36" s="367"/>
      <c r="I36" s="367"/>
      <c r="J36" s="326" t="e">
        <f>IF(AND(#REF!="Baja",#REF!="Leve"),CONCATENATE("R",#REF!),"")</f>
        <v>#REF!</v>
      </c>
      <c r="K36" s="327"/>
      <c r="L36" s="327" t="e">
        <f>IF(AND(#REF!="Baja",#REF!="Leve"),CONCATENATE("R",#REF!),"")</f>
        <v>#REF!</v>
      </c>
      <c r="M36" s="327"/>
      <c r="N36" s="327" t="e">
        <f>IF(AND(#REF!="Baja",#REF!="Leve"),CONCATENATE("R",#REF!),"")</f>
        <v>#REF!</v>
      </c>
      <c r="O36" s="328"/>
      <c r="P36" s="336" t="e">
        <f>IF(AND(#REF!="Baja",#REF!="Menor"),CONCATENATE("R",#REF!),"")</f>
        <v>#REF!</v>
      </c>
      <c r="Q36" s="336"/>
      <c r="R36" s="336" t="e">
        <f>IF(AND(#REF!="Baja",#REF!="Menor"),CONCATENATE("R",#REF!),"")</f>
        <v>#REF!</v>
      </c>
      <c r="S36" s="336"/>
      <c r="T36" s="336" t="e">
        <f>IF(AND(#REF!="Baja",#REF!="Menor"),CONCATENATE("R",#REF!),"")</f>
        <v>#REF!</v>
      </c>
      <c r="U36" s="337"/>
      <c r="V36" s="335" t="e">
        <f>IF(AND(#REF!="Baja",#REF!="Moderado"),CONCATENATE("R",#REF!),"")</f>
        <v>#REF!</v>
      </c>
      <c r="W36" s="336"/>
      <c r="X36" s="336" t="e">
        <f>IF(AND(#REF!="Baja",#REF!="Moderado"),CONCATENATE("R",#REF!),"")</f>
        <v>#REF!</v>
      </c>
      <c r="Y36" s="336"/>
      <c r="Z36" s="336" t="e">
        <f>IF(AND(#REF!="Baja",#REF!="Moderado"),CONCATENATE("R",#REF!),"")</f>
        <v>#REF!</v>
      </c>
      <c r="AA36" s="337"/>
      <c r="AB36" s="353" t="e">
        <f>IF(AND(#REF!="Baja",#REF!="Mayor"),CONCATENATE("R",#REF!),"")</f>
        <v>#REF!</v>
      </c>
      <c r="AC36" s="354"/>
      <c r="AD36" s="354" t="e">
        <f>IF(AND(#REF!="Baja",#REF!="Mayor"),CONCATENATE("R",#REF!),"")</f>
        <v>#REF!</v>
      </c>
      <c r="AE36" s="354"/>
      <c r="AF36" s="354" t="e">
        <f>IF(AND(#REF!="Baja",#REF!="Mayor"),CONCATENATE("R",#REF!),"")</f>
        <v>#REF!</v>
      </c>
      <c r="AG36" s="355"/>
      <c r="AH36" s="344" t="e">
        <f>IF(AND(#REF!="Baja",#REF!="Catastrófico"),CONCATENATE("R",#REF!),"")</f>
        <v>#REF!</v>
      </c>
      <c r="AI36" s="345"/>
      <c r="AJ36" s="345" t="e">
        <f>IF(AND(#REF!="Baja",#REF!="Catastrófico"),CONCATENATE("R",#REF!),"")</f>
        <v>#REF!</v>
      </c>
      <c r="AK36" s="345"/>
      <c r="AL36" s="345" t="e">
        <f>IF(AND(#REF!="Baja",#REF!="Catastrófico"),CONCATENATE("R",#REF!),"")</f>
        <v>#REF!</v>
      </c>
      <c r="AM36" s="346"/>
      <c r="AN36" s="78"/>
      <c r="AO36" s="405"/>
      <c r="AP36" s="406"/>
      <c r="AQ36" s="406"/>
      <c r="AR36" s="406"/>
      <c r="AS36" s="406"/>
      <c r="AT36" s="407"/>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row>
    <row r="37" spans="1:80" ht="15.75" thickBot="1" x14ac:dyDescent="0.3">
      <c r="A37" s="78"/>
      <c r="B37" s="373"/>
      <c r="C37" s="373"/>
      <c r="D37" s="374"/>
      <c r="E37" s="369"/>
      <c r="F37" s="370"/>
      <c r="G37" s="370"/>
      <c r="H37" s="370"/>
      <c r="I37" s="370"/>
      <c r="J37" s="329"/>
      <c r="K37" s="330"/>
      <c r="L37" s="330"/>
      <c r="M37" s="330"/>
      <c r="N37" s="330"/>
      <c r="O37" s="331"/>
      <c r="P37" s="339"/>
      <c r="Q37" s="339"/>
      <c r="R37" s="339"/>
      <c r="S37" s="339"/>
      <c r="T37" s="339"/>
      <c r="U37" s="340"/>
      <c r="V37" s="338"/>
      <c r="W37" s="339"/>
      <c r="X37" s="339"/>
      <c r="Y37" s="339"/>
      <c r="Z37" s="339"/>
      <c r="AA37" s="340"/>
      <c r="AB37" s="356"/>
      <c r="AC37" s="357"/>
      <c r="AD37" s="357"/>
      <c r="AE37" s="357"/>
      <c r="AF37" s="357"/>
      <c r="AG37" s="358"/>
      <c r="AH37" s="347"/>
      <c r="AI37" s="348"/>
      <c r="AJ37" s="348"/>
      <c r="AK37" s="348"/>
      <c r="AL37" s="348"/>
      <c r="AM37" s="349"/>
      <c r="AN37" s="78"/>
      <c r="AO37" s="408"/>
      <c r="AP37" s="409"/>
      <c r="AQ37" s="409"/>
      <c r="AR37" s="409"/>
      <c r="AS37" s="409"/>
      <c r="AT37" s="410"/>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row>
    <row r="38" spans="1:80" x14ac:dyDescent="0.25">
      <c r="A38" s="78"/>
      <c r="B38" s="373"/>
      <c r="C38" s="373"/>
      <c r="D38" s="374"/>
      <c r="E38" s="363" t="s">
        <v>143</v>
      </c>
      <c r="F38" s="364"/>
      <c r="G38" s="364"/>
      <c r="H38" s="364"/>
      <c r="I38" s="365"/>
      <c r="J38" s="332" t="e">
        <f>IF(AND(#REF!="Muy Baja",#REF!="Leve"),CONCATENATE("R",#REF!),"")</f>
        <v>#REF!</v>
      </c>
      <c r="K38" s="333"/>
      <c r="L38" s="333" t="e">
        <f>IF(AND(#REF!="Muy Baja",#REF!="Leve"),CONCATENATE("R",#REF!),"")</f>
        <v>#REF!</v>
      </c>
      <c r="M38" s="333"/>
      <c r="N38" s="333" t="e">
        <f>IF(AND(#REF!="Muy Baja",#REF!="Leve"),CONCATENATE("R",#REF!),"")</f>
        <v>#REF!</v>
      </c>
      <c r="O38" s="334"/>
      <c r="P38" s="332" t="e">
        <f>IF(AND(#REF!="Muy Baja",#REF!="Menor"),CONCATENATE("R",#REF!),"")</f>
        <v>#REF!</v>
      </c>
      <c r="Q38" s="333"/>
      <c r="R38" s="333" t="e">
        <f>IF(AND(#REF!="Muy Baja",#REF!="Menor"),CONCATENATE("R",#REF!),"")</f>
        <v>#REF!</v>
      </c>
      <c r="S38" s="333"/>
      <c r="T38" s="333" t="e">
        <f>IF(AND(#REF!="Muy Baja",#REF!="Menor"),CONCATENATE("R",#REF!),"")</f>
        <v>#REF!</v>
      </c>
      <c r="U38" s="334"/>
      <c r="V38" s="341" t="e">
        <f>IF(AND(#REF!="Muy Baja",#REF!="Moderado"),CONCATENATE("R",#REF!),"")</f>
        <v>#REF!</v>
      </c>
      <c r="W38" s="342"/>
      <c r="X38" s="342" t="e">
        <f>IF(AND(#REF!="Muy Baja",#REF!="Moderado"),CONCATENATE("R",#REF!),"")</f>
        <v>#REF!</v>
      </c>
      <c r="Y38" s="342"/>
      <c r="Z38" s="342" t="e">
        <f>IF(AND(#REF!="Muy Baja",#REF!="Moderado"),CONCATENATE("R",#REF!),"")</f>
        <v>#REF!</v>
      </c>
      <c r="AA38" s="343"/>
      <c r="AB38" s="359" t="e">
        <f>IF(AND(#REF!="Muy Baja",#REF!="Mayor"),CONCATENATE("R",#REF!),"")</f>
        <v>#REF!</v>
      </c>
      <c r="AC38" s="360"/>
      <c r="AD38" s="360" t="e">
        <f>IF(AND(#REF!="Muy Baja",#REF!="Mayor"),CONCATENATE("R",#REF!),"")</f>
        <v>#REF!</v>
      </c>
      <c r="AE38" s="360"/>
      <c r="AF38" s="360" t="e">
        <f>IF(AND(#REF!="Muy Baja",#REF!="Mayor"),CONCATENATE("R",#REF!),"")</f>
        <v>#REF!</v>
      </c>
      <c r="AG38" s="361"/>
      <c r="AH38" s="350" t="e">
        <f>IF(AND(#REF!="Muy Baja",#REF!="Catastrófico"),CONCATENATE("R",#REF!),"")</f>
        <v>#REF!</v>
      </c>
      <c r="AI38" s="351"/>
      <c r="AJ38" s="351" t="e">
        <f>IF(AND(#REF!="Muy Baja",#REF!="Catastrófico"),CONCATENATE("R",#REF!),"")</f>
        <v>#REF!</v>
      </c>
      <c r="AK38" s="351"/>
      <c r="AL38" s="351" t="e">
        <f>IF(AND(#REF!="Muy Baja",#REF!="Catastrófico"),CONCATENATE("R",#REF!),"")</f>
        <v>#REF!</v>
      </c>
      <c r="AM38" s="352"/>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row>
    <row r="39" spans="1:80" x14ac:dyDescent="0.25">
      <c r="A39" s="78"/>
      <c r="B39" s="373"/>
      <c r="C39" s="373"/>
      <c r="D39" s="374"/>
      <c r="E39" s="366"/>
      <c r="F39" s="367"/>
      <c r="G39" s="367"/>
      <c r="H39" s="367"/>
      <c r="I39" s="368"/>
      <c r="J39" s="326"/>
      <c r="K39" s="327"/>
      <c r="L39" s="327"/>
      <c r="M39" s="327"/>
      <c r="N39" s="327"/>
      <c r="O39" s="328"/>
      <c r="P39" s="326"/>
      <c r="Q39" s="327"/>
      <c r="R39" s="327"/>
      <c r="S39" s="327"/>
      <c r="T39" s="327"/>
      <c r="U39" s="328"/>
      <c r="V39" s="335"/>
      <c r="W39" s="336"/>
      <c r="X39" s="336"/>
      <c r="Y39" s="336"/>
      <c r="Z39" s="336"/>
      <c r="AA39" s="337"/>
      <c r="AB39" s="353"/>
      <c r="AC39" s="354"/>
      <c r="AD39" s="354"/>
      <c r="AE39" s="354"/>
      <c r="AF39" s="354"/>
      <c r="AG39" s="355"/>
      <c r="AH39" s="344"/>
      <c r="AI39" s="345"/>
      <c r="AJ39" s="345"/>
      <c r="AK39" s="345"/>
      <c r="AL39" s="345"/>
      <c r="AM39" s="346"/>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row>
    <row r="40" spans="1:80" x14ac:dyDescent="0.25">
      <c r="A40" s="78"/>
      <c r="B40" s="373"/>
      <c r="C40" s="373"/>
      <c r="D40" s="374"/>
      <c r="E40" s="366"/>
      <c r="F40" s="367"/>
      <c r="G40" s="367"/>
      <c r="H40" s="367"/>
      <c r="I40" s="368"/>
      <c r="J40" s="326" t="e">
        <f>IF(AND(#REF!="Muy Baja",#REF!="Leve"),CONCATENATE("R",#REF!),"")</f>
        <v>#REF!</v>
      </c>
      <c r="K40" s="327"/>
      <c r="L40" s="327" t="e">
        <f>IF(AND(#REF!="Muy Baja",#REF!="Leve"),CONCATENATE("R",#REF!),"")</f>
        <v>#REF!</v>
      </c>
      <c r="M40" s="327"/>
      <c r="N40" s="327" t="e">
        <f>IF(AND(#REF!="Muy Baja",#REF!="Leve"),CONCATENATE("R",#REF!),"")</f>
        <v>#REF!</v>
      </c>
      <c r="O40" s="328"/>
      <c r="P40" s="326" t="e">
        <f>IF(AND(#REF!="Muy Baja",#REF!="Menor"),CONCATENATE("R",#REF!),"")</f>
        <v>#REF!</v>
      </c>
      <c r="Q40" s="327"/>
      <c r="R40" s="327" t="e">
        <f>IF(AND(#REF!="Muy Baja",#REF!="Menor"),CONCATENATE("R",#REF!),"")</f>
        <v>#REF!</v>
      </c>
      <c r="S40" s="327"/>
      <c r="T40" s="327" t="e">
        <f>IF(AND(#REF!="Muy Baja",#REF!="Menor"),CONCATENATE("R",#REF!),"")</f>
        <v>#REF!</v>
      </c>
      <c r="U40" s="328"/>
      <c r="V40" s="335" t="e">
        <f>IF(AND(#REF!="Muy Baja",#REF!="Moderado"),CONCATENATE("R",#REF!),"")</f>
        <v>#REF!</v>
      </c>
      <c r="W40" s="336"/>
      <c r="X40" s="336" t="e">
        <f>IF(AND(#REF!="Muy Baja",#REF!="Moderado"),CONCATENATE("R",#REF!),"")</f>
        <v>#REF!</v>
      </c>
      <c r="Y40" s="336"/>
      <c r="Z40" s="336" t="e">
        <f>IF(AND(#REF!="Muy Baja",#REF!="Moderado"),CONCATENATE("R",#REF!),"")</f>
        <v>#REF!</v>
      </c>
      <c r="AA40" s="337"/>
      <c r="AB40" s="353" t="e">
        <f>IF(AND(#REF!="Muy Baja",#REF!="Mayor"),CONCATENATE("R",#REF!),"")</f>
        <v>#REF!</v>
      </c>
      <c r="AC40" s="354"/>
      <c r="AD40" s="354" t="e">
        <f>IF(AND(#REF!="Muy Baja",#REF!="Mayor"),CONCATENATE("R",#REF!),"")</f>
        <v>#REF!</v>
      </c>
      <c r="AE40" s="354"/>
      <c r="AF40" s="354" t="e">
        <f>IF(AND(#REF!="Muy Baja",#REF!="Mayor"),CONCATENATE("R",#REF!),"")</f>
        <v>#REF!</v>
      </c>
      <c r="AG40" s="355"/>
      <c r="AH40" s="344" t="e">
        <f>IF(AND(#REF!="Muy Baja",#REF!="Catastrófico"),CONCATENATE("R",#REF!),"")</f>
        <v>#REF!</v>
      </c>
      <c r="AI40" s="345"/>
      <c r="AJ40" s="345" t="e">
        <f>IF(AND(#REF!="Muy Baja",#REF!="Catastrófico"),CONCATENATE("R",#REF!),"")</f>
        <v>#REF!</v>
      </c>
      <c r="AK40" s="345"/>
      <c r="AL40" s="345" t="e">
        <f>IF(AND(#REF!="Muy Baja",#REF!="Catastrófico"),CONCATENATE("R",#REF!),"")</f>
        <v>#REF!</v>
      </c>
      <c r="AM40" s="346"/>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row>
    <row r="41" spans="1:80" x14ac:dyDescent="0.25">
      <c r="A41" s="78"/>
      <c r="B41" s="373"/>
      <c r="C41" s="373"/>
      <c r="D41" s="374"/>
      <c r="E41" s="366"/>
      <c r="F41" s="367"/>
      <c r="G41" s="367"/>
      <c r="H41" s="367"/>
      <c r="I41" s="368"/>
      <c r="J41" s="326"/>
      <c r="K41" s="327"/>
      <c r="L41" s="327"/>
      <c r="M41" s="327"/>
      <c r="N41" s="327"/>
      <c r="O41" s="328"/>
      <c r="P41" s="326"/>
      <c r="Q41" s="327"/>
      <c r="R41" s="327"/>
      <c r="S41" s="327"/>
      <c r="T41" s="327"/>
      <c r="U41" s="328"/>
      <c r="V41" s="335"/>
      <c r="W41" s="336"/>
      <c r="X41" s="336"/>
      <c r="Y41" s="336"/>
      <c r="Z41" s="336"/>
      <c r="AA41" s="337"/>
      <c r="AB41" s="353"/>
      <c r="AC41" s="354"/>
      <c r="AD41" s="354"/>
      <c r="AE41" s="354"/>
      <c r="AF41" s="354"/>
      <c r="AG41" s="355"/>
      <c r="AH41" s="344"/>
      <c r="AI41" s="345"/>
      <c r="AJ41" s="345"/>
      <c r="AK41" s="345"/>
      <c r="AL41" s="345"/>
      <c r="AM41" s="346"/>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row>
    <row r="42" spans="1:80" x14ac:dyDescent="0.25">
      <c r="A42" s="78"/>
      <c r="B42" s="373"/>
      <c r="C42" s="373"/>
      <c r="D42" s="374"/>
      <c r="E42" s="366"/>
      <c r="F42" s="367"/>
      <c r="G42" s="367"/>
      <c r="H42" s="367"/>
      <c r="I42" s="368"/>
      <c r="J42" s="326" t="e">
        <f>IF(AND(#REF!="Muy Baja",#REF!="Leve"),CONCATENATE("R",#REF!),"")</f>
        <v>#REF!</v>
      </c>
      <c r="K42" s="327"/>
      <c r="L42" s="327" t="e">
        <f>IF(AND(#REF!="Muy Baja",#REF!="Leve"),CONCATENATE("R",#REF!),"")</f>
        <v>#REF!</v>
      </c>
      <c r="M42" s="327"/>
      <c r="N42" s="327" t="e">
        <f>IF(AND(#REF!="Muy Baja",#REF!="Leve"),CONCATENATE("R",#REF!),"")</f>
        <v>#REF!</v>
      </c>
      <c r="O42" s="328"/>
      <c r="P42" s="326" t="e">
        <f>IF(AND(#REF!="Muy Baja",#REF!="Menor"),CONCATENATE("R",#REF!),"")</f>
        <v>#REF!</v>
      </c>
      <c r="Q42" s="327"/>
      <c r="R42" s="327" t="e">
        <f>IF(AND(#REF!="Muy Baja",#REF!="Menor"),CONCATENATE("R",#REF!),"")</f>
        <v>#REF!</v>
      </c>
      <c r="S42" s="327"/>
      <c r="T42" s="327" t="e">
        <f>IF(AND(#REF!="Muy Baja",#REF!="Menor"),CONCATENATE("R",#REF!),"")</f>
        <v>#REF!</v>
      </c>
      <c r="U42" s="328"/>
      <c r="V42" s="335" t="e">
        <f>IF(AND(#REF!="Muy Baja",#REF!="Moderado"),CONCATENATE("R",#REF!),"")</f>
        <v>#REF!</v>
      </c>
      <c r="W42" s="336"/>
      <c r="X42" s="336" t="e">
        <f>IF(AND(#REF!="Muy Baja",#REF!="Moderado"),CONCATENATE("R",#REF!),"")</f>
        <v>#REF!</v>
      </c>
      <c r="Y42" s="336"/>
      <c r="Z42" s="336" t="e">
        <f>IF(AND(#REF!="Muy Baja",#REF!="Moderado"),CONCATENATE("R",#REF!),"")</f>
        <v>#REF!</v>
      </c>
      <c r="AA42" s="337"/>
      <c r="AB42" s="353" t="e">
        <f>IF(AND(#REF!="Muy Baja",#REF!="Mayor"),CONCATENATE("R",#REF!),"")</f>
        <v>#REF!</v>
      </c>
      <c r="AC42" s="354"/>
      <c r="AD42" s="354" t="e">
        <f>IF(AND(#REF!="Muy Baja",#REF!="Mayor"),CONCATENATE("R",#REF!),"")</f>
        <v>#REF!</v>
      </c>
      <c r="AE42" s="354"/>
      <c r="AF42" s="354" t="e">
        <f>IF(AND(#REF!="Muy Baja",#REF!="Mayor"),CONCATENATE("R",#REF!),"")</f>
        <v>#REF!</v>
      </c>
      <c r="AG42" s="355"/>
      <c r="AH42" s="344" t="e">
        <f>IF(AND(#REF!="Muy Baja",#REF!="Catastrófico"),CONCATENATE("R",#REF!),"")</f>
        <v>#REF!</v>
      </c>
      <c r="AI42" s="345"/>
      <c r="AJ42" s="345" t="e">
        <f>IF(AND(#REF!="Muy Baja",#REF!="Catastrófico"),CONCATENATE("R",#REF!),"")</f>
        <v>#REF!</v>
      </c>
      <c r="AK42" s="345"/>
      <c r="AL42" s="345" t="e">
        <f>IF(AND(#REF!="Muy Baja",#REF!="Catastrófico"),CONCATENATE("R",#REF!),"")</f>
        <v>#REF!</v>
      </c>
      <c r="AM42" s="346"/>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row>
    <row r="43" spans="1:80" x14ac:dyDescent="0.25">
      <c r="A43" s="78"/>
      <c r="B43" s="373"/>
      <c r="C43" s="373"/>
      <c r="D43" s="374"/>
      <c r="E43" s="366"/>
      <c r="F43" s="367"/>
      <c r="G43" s="367"/>
      <c r="H43" s="367"/>
      <c r="I43" s="368"/>
      <c r="J43" s="326"/>
      <c r="K43" s="327"/>
      <c r="L43" s="327"/>
      <c r="M43" s="327"/>
      <c r="N43" s="327"/>
      <c r="O43" s="328"/>
      <c r="P43" s="326"/>
      <c r="Q43" s="327"/>
      <c r="R43" s="327"/>
      <c r="S43" s="327"/>
      <c r="T43" s="327"/>
      <c r="U43" s="328"/>
      <c r="V43" s="335"/>
      <c r="W43" s="336"/>
      <c r="X43" s="336"/>
      <c r="Y43" s="336"/>
      <c r="Z43" s="336"/>
      <c r="AA43" s="337"/>
      <c r="AB43" s="353"/>
      <c r="AC43" s="354"/>
      <c r="AD43" s="354"/>
      <c r="AE43" s="354"/>
      <c r="AF43" s="354"/>
      <c r="AG43" s="355"/>
      <c r="AH43" s="344"/>
      <c r="AI43" s="345"/>
      <c r="AJ43" s="345"/>
      <c r="AK43" s="345"/>
      <c r="AL43" s="345"/>
      <c r="AM43" s="346"/>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row>
    <row r="44" spans="1:80" x14ac:dyDescent="0.25">
      <c r="A44" s="78"/>
      <c r="B44" s="373"/>
      <c r="C44" s="373"/>
      <c r="D44" s="374"/>
      <c r="E44" s="366"/>
      <c r="F44" s="367"/>
      <c r="G44" s="367"/>
      <c r="H44" s="367"/>
      <c r="I44" s="368"/>
      <c r="J44" s="326" t="e">
        <f>IF(AND(#REF!="Muy Baja",#REF!="Leve"),CONCATENATE("R",#REF!),"")</f>
        <v>#REF!</v>
      </c>
      <c r="K44" s="327"/>
      <c r="L44" s="327" t="e">
        <f>IF(AND(#REF!="Muy Baja",#REF!="Leve"),CONCATENATE("R",#REF!),"")</f>
        <v>#REF!</v>
      </c>
      <c r="M44" s="327"/>
      <c r="N44" s="327" t="e">
        <f>IF(AND(#REF!="Muy Baja",#REF!="Leve"),CONCATENATE("R",#REF!),"")</f>
        <v>#REF!</v>
      </c>
      <c r="O44" s="328"/>
      <c r="P44" s="326" t="e">
        <f>IF(AND(#REF!="Muy Baja",#REF!="Menor"),CONCATENATE("R",#REF!),"")</f>
        <v>#REF!</v>
      </c>
      <c r="Q44" s="327"/>
      <c r="R44" s="327" t="e">
        <f>IF(AND(#REF!="Muy Baja",#REF!="Menor"),CONCATENATE("R",#REF!),"")</f>
        <v>#REF!</v>
      </c>
      <c r="S44" s="327"/>
      <c r="T44" s="327" t="e">
        <f>IF(AND(#REF!="Muy Baja",#REF!="Menor"),CONCATENATE("R",#REF!),"")</f>
        <v>#REF!</v>
      </c>
      <c r="U44" s="328"/>
      <c r="V44" s="335" t="e">
        <f>IF(AND(#REF!="Muy Baja",#REF!="Moderado"),CONCATENATE("R",#REF!),"")</f>
        <v>#REF!</v>
      </c>
      <c r="W44" s="336"/>
      <c r="X44" s="336" t="e">
        <f>IF(AND(#REF!="Muy Baja",#REF!="Moderado"),CONCATENATE("R",#REF!),"")</f>
        <v>#REF!</v>
      </c>
      <c r="Y44" s="336"/>
      <c r="Z44" s="336" t="e">
        <f>IF(AND(#REF!="Muy Baja",#REF!="Moderado"),CONCATENATE("R",#REF!),"")</f>
        <v>#REF!</v>
      </c>
      <c r="AA44" s="337"/>
      <c r="AB44" s="353" t="e">
        <f>IF(AND(#REF!="Muy Baja",#REF!="Mayor"),CONCATENATE("R",#REF!),"")</f>
        <v>#REF!</v>
      </c>
      <c r="AC44" s="354"/>
      <c r="AD44" s="354" t="e">
        <f>IF(AND(#REF!="Muy Baja",#REF!="Mayor"),CONCATENATE("R",#REF!),"")</f>
        <v>#REF!</v>
      </c>
      <c r="AE44" s="354"/>
      <c r="AF44" s="354" t="e">
        <f>IF(AND(#REF!="Muy Baja",#REF!="Mayor"),CONCATENATE("R",#REF!),"")</f>
        <v>#REF!</v>
      </c>
      <c r="AG44" s="355"/>
      <c r="AH44" s="344" t="e">
        <f>IF(AND(#REF!="Muy Baja",#REF!="Catastrófico"),CONCATENATE("R",#REF!),"")</f>
        <v>#REF!</v>
      </c>
      <c r="AI44" s="345"/>
      <c r="AJ44" s="345" t="e">
        <f>IF(AND(#REF!="Muy Baja",#REF!="Catastrófico"),CONCATENATE("R",#REF!),"")</f>
        <v>#REF!</v>
      </c>
      <c r="AK44" s="345"/>
      <c r="AL44" s="345" t="e">
        <f>IF(AND(#REF!="Muy Baja",#REF!="Catastrófico"),CONCATENATE("R",#REF!),"")</f>
        <v>#REF!</v>
      </c>
      <c r="AM44" s="346"/>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row>
    <row r="45" spans="1:80" ht="15.75" thickBot="1" x14ac:dyDescent="0.3">
      <c r="A45" s="78"/>
      <c r="B45" s="373"/>
      <c r="C45" s="373"/>
      <c r="D45" s="374"/>
      <c r="E45" s="369"/>
      <c r="F45" s="370"/>
      <c r="G45" s="370"/>
      <c r="H45" s="370"/>
      <c r="I45" s="371"/>
      <c r="J45" s="329"/>
      <c r="K45" s="330"/>
      <c r="L45" s="330"/>
      <c r="M45" s="330"/>
      <c r="N45" s="330"/>
      <c r="O45" s="331"/>
      <c r="P45" s="329"/>
      <c r="Q45" s="330"/>
      <c r="R45" s="330"/>
      <c r="S45" s="330"/>
      <c r="T45" s="330"/>
      <c r="U45" s="331"/>
      <c r="V45" s="338"/>
      <c r="W45" s="339"/>
      <c r="X45" s="339"/>
      <c r="Y45" s="339"/>
      <c r="Z45" s="339"/>
      <c r="AA45" s="340"/>
      <c r="AB45" s="356"/>
      <c r="AC45" s="357"/>
      <c r="AD45" s="357"/>
      <c r="AE45" s="357"/>
      <c r="AF45" s="357"/>
      <c r="AG45" s="358"/>
      <c r="AH45" s="347"/>
      <c r="AI45" s="348"/>
      <c r="AJ45" s="348"/>
      <c r="AK45" s="348"/>
      <c r="AL45" s="348"/>
      <c r="AM45" s="349"/>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row>
    <row r="46" spans="1:80" x14ac:dyDescent="0.25">
      <c r="A46" s="78"/>
      <c r="B46" s="78"/>
      <c r="C46" s="78"/>
      <c r="D46" s="78"/>
      <c r="E46" s="78"/>
      <c r="F46" s="78"/>
      <c r="G46" s="78"/>
      <c r="H46" s="78"/>
      <c r="I46" s="78"/>
      <c r="J46" s="363" t="s">
        <v>144</v>
      </c>
      <c r="K46" s="364"/>
      <c r="L46" s="364"/>
      <c r="M46" s="364"/>
      <c r="N46" s="364"/>
      <c r="O46" s="365"/>
      <c r="P46" s="363" t="s">
        <v>145</v>
      </c>
      <c r="Q46" s="364"/>
      <c r="R46" s="364"/>
      <c r="S46" s="364"/>
      <c r="T46" s="364"/>
      <c r="U46" s="365"/>
      <c r="V46" s="363" t="s">
        <v>146</v>
      </c>
      <c r="W46" s="364"/>
      <c r="X46" s="364"/>
      <c r="Y46" s="364"/>
      <c r="Z46" s="364"/>
      <c r="AA46" s="365"/>
      <c r="AB46" s="363" t="s">
        <v>147</v>
      </c>
      <c r="AC46" s="372"/>
      <c r="AD46" s="364"/>
      <c r="AE46" s="364"/>
      <c r="AF46" s="364"/>
      <c r="AG46" s="365"/>
      <c r="AH46" s="363" t="s">
        <v>148</v>
      </c>
      <c r="AI46" s="364"/>
      <c r="AJ46" s="364"/>
      <c r="AK46" s="364"/>
      <c r="AL46" s="364"/>
      <c r="AM46" s="365"/>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row>
    <row r="47" spans="1:80" x14ac:dyDescent="0.25">
      <c r="A47" s="78"/>
      <c r="B47" s="78"/>
      <c r="C47" s="78"/>
      <c r="D47" s="78"/>
      <c r="E47" s="78"/>
      <c r="F47" s="78"/>
      <c r="G47" s="78"/>
      <c r="H47" s="78"/>
      <c r="I47" s="78"/>
      <c r="J47" s="366"/>
      <c r="K47" s="367"/>
      <c r="L47" s="367"/>
      <c r="M47" s="367"/>
      <c r="N47" s="367"/>
      <c r="O47" s="368"/>
      <c r="P47" s="366"/>
      <c r="Q47" s="367"/>
      <c r="R47" s="367"/>
      <c r="S47" s="367"/>
      <c r="T47" s="367"/>
      <c r="U47" s="368"/>
      <c r="V47" s="366"/>
      <c r="W47" s="367"/>
      <c r="X47" s="367"/>
      <c r="Y47" s="367"/>
      <c r="Z47" s="367"/>
      <c r="AA47" s="368"/>
      <c r="AB47" s="366"/>
      <c r="AC47" s="367"/>
      <c r="AD47" s="367"/>
      <c r="AE47" s="367"/>
      <c r="AF47" s="367"/>
      <c r="AG47" s="368"/>
      <c r="AH47" s="366"/>
      <c r="AI47" s="367"/>
      <c r="AJ47" s="367"/>
      <c r="AK47" s="367"/>
      <c r="AL47" s="367"/>
      <c r="AM47" s="36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x14ac:dyDescent="0.25">
      <c r="A48" s="78"/>
      <c r="B48" s="78"/>
      <c r="C48" s="78"/>
      <c r="D48" s="78"/>
      <c r="E48" s="78"/>
      <c r="F48" s="78"/>
      <c r="G48" s="78"/>
      <c r="H48" s="78"/>
      <c r="I48" s="78"/>
      <c r="J48" s="366"/>
      <c r="K48" s="367"/>
      <c r="L48" s="367"/>
      <c r="M48" s="367"/>
      <c r="N48" s="367"/>
      <c r="O48" s="368"/>
      <c r="P48" s="366"/>
      <c r="Q48" s="367"/>
      <c r="R48" s="367"/>
      <c r="S48" s="367"/>
      <c r="T48" s="367"/>
      <c r="U48" s="368"/>
      <c r="V48" s="366"/>
      <c r="W48" s="367"/>
      <c r="X48" s="367"/>
      <c r="Y48" s="367"/>
      <c r="Z48" s="367"/>
      <c r="AA48" s="368"/>
      <c r="AB48" s="366"/>
      <c r="AC48" s="367"/>
      <c r="AD48" s="367"/>
      <c r="AE48" s="367"/>
      <c r="AF48" s="367"/>
      <c r="AG48" s="368"/>
      <c r="AH48" s="366"/>
      <c r="AI48" s="367"/>
      <c r="AJ48" s="367"/>
      <c r="AK48" s="367"/>
      <c r="AL48" s="367"/>
      <c r="AM48" s="36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row>
    <row r="49" spans="1:80" x14ac:dyDescent="0.25">
      <c r="A49" s="78"/>
      <c r="B49" s="78"/>
      <c r="C49" s="78"/>
      <c r="D49" s="78"/>
      <c r="E49" s="78"/>
      <c r="F49" s="78"/>
      <c r="G49" s="78"/>
      <c r="H49" s="78"/>
      <c r="I49" s="78"/>
      <c r="J49" s="366"/>
      <c r="K49" s="367"/>
      <c r="L49" s="367"/>
      <c r="M49" s="367"/>
      <c r="N49" s="367"/>
      <c r="O49" s="368"/>
      <c r="P49" s="366"/>
      <c r="Q49" s="367"/>
      <c r="R49" s="367"/>
      <c r="S49" s="367"/>
      <c r="T49" s="367"/>
      <c r="U49" s="368"/>
      <c r="V49" s="366"/>
      <c r="W49" s="367"/>
      <c r="X49" s="367"/>
      <c r="Y49" s="367"/>
      <c r="Z49" s="367"/>
      <c r="AA49" s="368"/>
      <c r="AB49" s="366"/>
      <c r="AC49" s="367"/>
      <c r="AD49" s="367"/>
      <c r="AE49" s="367"/>
      <c r="AF49" s="367"/>
      <c r="AG49" s="368"/>
      <c r="AH49" s="366"/>
      <c r="AI49" s="367"/>
      <c r="AJ49" s="367"/>
      <c r="AK49" s="367"/>
      <c r="AL49" s="367"/>
      <c r="AM49" s="36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x14ac:dyDescent="0.25">
      <c r="A50" s="78"/>
      <c r="B50" s="78"/>
      <c r="C50" s="78"/>
      <c r="D50" s="78"/>
      <c r="E50" s="78"/>
      <c r="F50" s="78"/>
      <c r="G50" s="78"/>
      <c r="H50" s="78"/>
      <c r="I50" s="78"/>
      <c r="J50" s="366"/>
      <c r="K50" s="367"/>
      <c r="L50" s="367"/>
      <c r="M50" s="367"/>
      <c r="N50" s="367"/>
      <c r="O50" s="368"/>
      <c r="P50" s="366"/>
      <c r="Q50" s="367"/>
      <c r="R50" s="367"/>
      <c r="S50" s="367"/>
      <c r="T50" s="367"/>
      <c r="U50" s="368"/>
      <c r="V50" s="366"/>
      <c r="W50" s="367"/>
      <c r="X50" s="367"/>
      <c r="Y50" s="367"/>
      <c r="Z50" s="367"/>
      <c r="AA50" s="368"/>
      <c r="AB50" s="366"/>
      <c r="AC50" s="367"/>
      <c r="AD50" s="367"/>
      <c r="AE50" s="367"/>
      <c r="AF50" s="367"/>
      <c r="AG50" s="368"/>
      <c r="AH50" s="366"/>
      <c r="AI50" s="367"/>
      <c r="AJ50" s="367"/>
      <c r="AK50" s="367"/>
      <c r="AL50" s="367"/>
      <c r="AM50" s="36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row>
    <row r="51" spans="1:80" ht="15.75" thickBot="1" x14ac:dyDescent="0.3">
      <c r="A51" s="78"/>
      <c r="B51" s="78"/>
      <c r="C51" s="78"/>
      <c r="D51" s="78"/>
      <c r="E51" s="78"/>
      <c r="F51" s="78"/>
      <c r="G51" s="78"/>
      <c r="H51" s="78"/>
      <c r="I51" s="78"/>
      <c r="J51" s="369"/>
      <c r="K51" s="370"/>
      <c r="L51" s="370"/>
      <c r="M51" s="370"/>
      <c r="N51" s="370"/>
      <c r="O51" s="371"/>
      <c r="P51" s="369"/>
      <c r="Q51" s="370"/>
      <c r="R51" s="370"/>
      <c r="S51" s="370"/>
      <c r="T51" s="370"/>
      <c r="U51" s="371"/>
      <c r="V51" s="369"/>
      <c r="W51" s="370"/>
      <c r="X51" s="370"/>
      <c r="Y51" s="370"/>
      <c r="Z51" s="370"/>
      <c r="AA51" s="371"/>
      <c r="AB51" s="369"/>
      <c r="AC51" s="370"/>
      <c r="AD51" s="370"/>
      <c r="AE51" s="370"/>
      <c r="AF51" s="370"/>
      <c r="AG51" s="371"/>
      <c r="AH51" s="369"/>
      <c r="AI51" s="370"/>
      <c r="AJ51" s="370"/>
      <c r="AK51" s="370"/>
      <c r="AL51" s="370"/>
      <c r="AM51" s="371"/>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0" x14ac:dyDescent="0.25">
      <c r="A52" s="7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ht="15" customHeight="1" x14ac:dyDescent="0.25">
      <c r="A53" s="78"/>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ht="15" customHeight="1" x14ac:dyDescent="0.25">
      <c r="A54" s="78"/>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0" x14ac:dyDescent="0.25">
      <c r="A55" s="7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x14ac:dyDescent="0.25">
      <c r="A56" s="7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x14ac:dyDescent="0.25">
      <c r="A57" s="7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x14ac:dyDescent="0.25">
      <c r="A58" s="7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x14ac:dyDescent="0.25">
      <c r="A59" s="78"/>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row>
    <row r="60" spans="1:80" x14ac:dyDescent="0.25">
      <c r="A60" s="78"/>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row>
    <row r="61" spans="1:80" x14ac:dyDescent="0.25">
      <c r="A61" s="78"/>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row>
    <row r="62" spans="1:80" x14ac:dyDescent="0.25">
      <c r="A62" s="78"/>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row>
    <row r="63" spans="1:80" x14ac:dyDescent="0.25">
      <c r="A63" s="78"/>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row>
    <row r="64" spans="1:80" x14ac:dyDescent="0.25">
      <c r="A64" s="78"/>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row>
    <row r="65" spans="1:80" x14ac:dyDescent="0.25">
      <c r="A65" s="78"/>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row>
    <row r="66" spans="1:80" x14ac:dyDescent="0.25">
      <c r="A66" s="78"/>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row>
    <row r="67" spans="1:80" x14ac:dyDescent="0.25">
      <c r="A67" s="78"/>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row>
    <row r="68" spans="1:80" x14ac:dyDescent="0.25">
      <c r="A68" s="7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row>
    <row r="69" spans="1:80" x14ac:dyDescent="0.25">
      <c r="A69" s="7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row>
    <row r="70" spans="1:80" x14ac:dyDescent="0.25">
      <c r="A70" s="78"/>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row>
    <row r="71" spans="1:80" x14ac:dyDescent="0.25">
      <c r="A71" s="78"/>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row>
    <row r="72" spans="1:80" x14ac:dyDescent="0.25">
      <c r="A72" s="78"/>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row>
    <row r="73" spans="1:80" x14ac:dyDescent="0.25">
      <c r="A73" s="78"/>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row>
    <row r="74" spans="1:80" x14ac:dyDescent="0.25">
      <c r="A74" s="78"/>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row>
    <row r="75" spans="1:80" x14ac:dyDescent="0.25">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row>
    <row r="76" spans="1:80" x14ac:dyDescent="0.2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row>
    <row r="77" spans="1:80" x14ac:dyDescent="0.25">
      <c r="A77" s="78"/>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row>
    <row r="78" spans="1:80" x14ac:dyDescent="0.25">
      <c r="A78" s="78"/>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row>
    <row r="79" spans="1:80" x14ac:dyDescent="0.25">
      <c r="A79" s="7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row>
    <row r="80" spans="1:80" x14ac:dyDescent="0.25">
      <c r="A80" s="7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row>
    <row r="81" spans="1:63" x14ac:dyDescent="0.25">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row>
    <row r="82" spans="1:63" x14ac:dyDescent="0.25">
      <c r="A82" s="78"/>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row>
    <row r="83" spans="1:63" x14ac:dyDescent="0.25">
      <c r="A83" s="7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row>
    <row r="84" spans="1:63" x14ac:dyDescent="0.25">
      <c r="A84" s="7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row>
    <row r="85" spans="1:63" x14ac:dyDescent="0.25">
      <c r="A85" s="78"/>
      <c r="B85" s="78"/>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row>
    <row r="86" spans="1:63" x14ac:dyDescent="0.25">
      <c r="A86" s="7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row>
    <row r="87" spans="1:63" x14ac:dyDescent="0.25">
      <c r="A87" s="7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row>
    <row r="88" spans="1:63" x14ac:dyDescent="0.25">
      <c r="A88" s="78"/>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row>
    <row r="89" spans="1:63" x14ac:dyDescent="0.25">
      <c r="A89" s="7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row>
    <row r="90" spans="1:63" x14ac:dyDescent="0.25">
      <c r="A90" s="7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row>
    <row r="91" spans="1:63"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row>
    <row r="92" spans="1:63" x14ac:dyDescent="0.25">
      <c r="A92" s="7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row>
    <row r="93" spans="1:63" x14ac:dyDescent="0.25">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row>
    <row r="94" spans="1:63" x14ac:dyDescent="0.25">
      <c r="A94" s="7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row>
    <row r="95" spans="1:63" x14ac:dyDescent="0.25">
      <c r="A95" s="7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row>
    <row r="96" spans="1:63" x14ac:dyDescent="0.25">
      <c r="A96" s="78"/>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row>
    <row r="97" spans="1:63" x14ac:dyDescent="0.25">
      <c r="A97" s="78"/>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row>
    <row r="98" spans="1:63" x14ac:dyDescent="0.25">
      <c r="A98" s="78"/>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row>
    <row r="99" spans="1:63" x14ac:dyDescent="0.25">
      <c r="A99" s="78"/>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row>
    <row r="100" spans="1:63" x14ac:dyDescent="0.25">
      <c r="A100" s="78"/>
      <c r="B100" s="78"/>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row>
    <row r="101" spans="1:63" x14ac:dyDescent="0.25">
      <c r="A101" s="78"/>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row>
    <row r="102" spans="1:63"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row>
    <row r="103" spans="1:63" x14ac:dyDescent="0.25">
      <c r="A103" s="78"/>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row>
    <row r="104" spans="1:63" x14ac:dyDescent="0.25">
      <c r="A104" s="78"/>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row>
    <row r="105" spans="1:63" x14ac:dyDescent="0.25">
      <c r="A105" s="78"/>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row>
    <row r="106" spans="1:63" x14ac:dyDescent="0.25">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row>
    <row r="107" spans="1:63" x14ac:dyDescent="0.25">
      <c r="A107" s="78"/>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row>
    <row r="108" spans="1:63" x14ac:dyDescent="0.25">
      <c r="A108" s="78"/>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row>
    <row r="109" spans="1:63" x14ac:dyDescent="0.25">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row>
    <row r="110" spans="1:63" x14ac:dyDescent="0.25">
      <c r="A110" s="78"/>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row>
    <row r="111" spans="1:63" x14ac:dyDescent="0.25">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row>
    <row r="112" spans="1:63" x14ac:dyDescent="0.25">
      <c r="A112" s="78"/>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row>
    <row r="113" spans="1:63" x14ac:dyDescent="0.25">
      <c r="A113" s="78"/>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row>
    <row r="114" spans="1:63" x14ac:dyDescent="0.25">
      <c r="A114" s="78"/>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row>
    <row r="115" spans="1:63" x14ac:dyDescent="0.25">
      <c r="A115" s="78"/>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row>
    <row r="116" spans="1:63" x14ac:dyDescent="0.25">
      <c r="A116" s="78"/>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row>
    <row r="117" spans="1:63" x14ac:dyDescent="0.25">
      <c r="A117" s="78"/>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row>
    <row r="118" spans="1:63" x14ac:dyDescent="0.25">
      <c r="A118" s="78"/>
      <c r="B118" s="78"/>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row>
    <row r="119" spans="1:63" x14ac:dyDescent="0.25">
      <c r="A119" s="78"/>
      <c r="B119" s="78"/>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row>
    <row r="120" spans="1:63" x14ac:dyDescent="0.25">
      <c r="A120" s="78"/>
      <c r="B120" s="78"/>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row>
    <row r="121" spans="1:63" x14ac:dyDescent="0.25">
      <c r="A121" s="78"/>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row>
    <row r="122" spans="1:63" x14ac:dyDescent="0.25">
      <c r="B122" s="78"/>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row>
    <row r="123" spans="1:63" x14ac:dyDescent="0.25">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row>
    <row r="124" spans="1:63" x14ac:dyDescent="0.25">
      <c r="B124" s="78"/>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row>
    <row r="125" spans="1:63" x14ac:dyDescent="0.25">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row>
    <row r="126" spans="1:63" x14ac:dyDescent="0.25">
      <c r="B126" s="78"/>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row>
    <row r="127" spans="1:63" x14ac:dyDescent="0.25">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row>
    <row r="128" spans="1:63" x14ac:dyDescent="0.25">
      <c r="B128" s="78"/>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row>
    <row r="129" spans="2:63" x14ac:dyDescent="0.25">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row>
    <row r="130" spans="2:63" x14ac:dyDescent="0.25">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row>
    <row r="131" spans="2:63" x14ac:dyDescent="0.25">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row>
    <row r="132" spans="2:63" x14ac:dyDescent="0.25">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row>
    <row r="133" spans="2:63" x14ac:dyDescent="0.25">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row>
    <row r="134" spans="2:63" x14ac:dyDescent="0.25">
      <c r="B134" s="78"/>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row>
    <row r="135" spans="2:63" x14ac:dyDescent="0.25">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row>
    <row r="136" spans="2:63" x14ac:dyDescent="0.25">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row>
    <row r="137" spans="2:63" x14ac:dyDescent="0.25">
      <c r="B137" s="78"/>
      <c r="C137" s="78"/>
      <c r="D137" s="78"/>
      <c r="E137" s="78"/>
      <c r="F137" s="78"/>
      <c r="G137" s="78"/>
      <c r="H137" s="78"/>
      <c r="I137" s="78"/>
    </row>
    <row r="138" spans="2:63" x14ac:dyDescent="0.25">
      <c r="B138" s="78"/>
      <c r="C138" s="78"/>
      <c r="D138" s="78"/>
      <c r="E138" s="78"/>
      <c r="F138" s="78"/>
      <c r="G138" s="78"/>
      <c r="H138" s="78"/>
      <c r="I138" s="78"/>
    </row>
    <row r="139" spans="2:63" x14ac:dyDescent="0.25">
      <c r="B139" s="78"/>
      <c r="C139" s="78"/>
      <c r="D139" s="78"/>
      <c r="E139" s="78"/>
      <c r="F139" s="78"/>
      <c r="G139" s="78"/>
      <c r="H139" s="78"/>
      <c r="I139" s="78"/>
    </row>
    <row r="140" spans="2:63" x14ac:dyDescent="0.25">
      <c r="B140" s="78"/>
      <c r="C140" s="78"/>
      <c r="D140" s="78"/>
      <c r="E140" s="78"/>
      <c r="F140" s="78"/>
      <c r="G140" s="78"/>
      <c r="H140" s="78"/>
      <c r="I140" s="78"/>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AA51" sqref="AA51"/>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row>
    <row r="2" spans="1:91" ht="18" customHeight="1" x14ac:dyDescent="0.25">
      <c r="A2" s="78"/>
      <c r="B2" s="440" t="s">
        <v>149</v>
      </c>
      <c r="C2" s="441"/>
      <c r="D2" s="441"/>
      <c r="E2" s="441"/>
      <c r="F2" s="441"/>
      <c r="G2" s="441"/>
      <c r="H2" s="441"/>
      <c r="I2" s="441"/>
      <c r="J2" s="362" t="s">
        <v>15</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row>
    <row r="3" spans="1:91" ht="18.75" customHeight="1" x14ac:dyDescent="0.25">
      <c r="A3" s="78"/>
      <c r="B3" s="441"/>
      <c r="C3" s="441"/>
      <c r="D3" s="441"/>
      <c r="E3" s="441"/>
      <c r="F3" s="441"/>
      <c r="G3" s="441"/>
      <c r="H3" s="441"/>
      <c r="I3" s="441"/>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row>
    <row r="4" spans="1:91" ht="15" customHeight="1" x14ac:dyDescent="0.25">
      <c r="A4" s="78"/>
      <c r="B4" s="441"/>
      <c r="C4" s="441"/>
      <c r="D4" s="441"/>
      <c r="E4" s="441"/>
      <c r="F4" s="441"/>
      <c r="G4" s="441"/>
      <c r="H4" s="441"/>
      <c r="I4" s="441"/>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row>
    <row r="5" spans="1:91" ht="15.75" thickBot="1" x14ac:dyDescent="0.3">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row>
    <row r="6" spans="1:91" ht="15" customHeight="1" x14ac:dyDescent="0.25">
      <c r="A6" s="78"/>
      <c r="B6" s="373" t="s">
        <v>134</v>
      </c>
      <c r="C6" s="373"/>
      <c r="D6" s="374"/>
      <c r="E6" s="411" t="s">
        <v>135</v>
      </c>
      <c r="F6" s="412"/>
      <c r="G6" s="412"/>
      <c r="H6" s="412"/>
      <c r="I6" s="413"/>
      <c r="J6" s="41" t="e">
        <f>IF(AND(#REF!="Muy Alta",#REF!="Leve"),CONCATENATE("R1C",#REF!),"")</f>
        <v>#REF!</v>
      </c>
      <c r="K6" s="42" t="e">
        <f>IF(AND(#REF!="Muy Alta",#REF!="Leve"),CONCATENATE("R1C",#REF!),"")</f>
        <v>#REF!</v>
      </c>
      <c r="L6" s="42" t="e">
        <f>IF(AND(#REF!="Muy Alta",#REF!="Leve"),CONCATENATE("R1C",#REF!),"")</f>
        <v>#REF!</v>
      </c>
      <c r="M6" s="42" t="e">
        <f>IF(AND(#REF!="Muy Alta",#REF!="Leve"),CONCATENATE("R1C",#REF!),"")</f>
        <v>#REF!</v>
      </c>
      <c r="N6" s="42" t="e">
        <f>IF(AND(#REF!="Muy Alta",#REF!="Leve"),CONCATENATE("R1C",#REF!),"")</f>
        <v>#REF!</v>
      </c>
      <c r="O6" s="43" t="e">
        <f>IF(AND(#REF!="Muy Alta",#REF!="Leve"),CONCATENATE("R1C",#REF!),"")</f>
        <v>#REF!</v>
      </c>
      <c r="P6" s="41" t="e">
        <f>IF(AND(#REF!="Muy Alta",#REF!="Menor"),CONCATENATE("R1C",#REF!),"")</f>
        <v>#REF!</v>
      </c>
      <c r="Q6" s="42" t="e">
        <f>IF(AND(#REF!="Muy Alta",#REF!="Menor"),CONCATENATE("R1C",#REF!),"")</f>
        <v>#REF!</v>
      </c>
      <c r="R6" s="42" t="e">
        <f>IF(AND(#REF!="Muy Alta",#REF!="Menor"),CONCATENATE("R1C",#REF!),"")</f>
        <v>#REF!</v>
      </c>
      <c r="S6" s="42" t="e">
        <f>IF(AND(#REF!="Muy Alta",#REF!="Menor"),CONCATENATE("R1C",#REF!),"")</f>
        <v>#REF!</v>
      </c>
      <c r="T6" s="42" t="e">
        <f>IF(AND(#REF!="Muy Alta",#REF!="Menor"),CONCATENATE("R1C",#REF!),"")</f>
        <v>#REF!</v>
      </c>
      <c r="U6" s="43" t="e">
        <f>IF(AND(#REF!="Muy Alta",#REF!="Menor"),CONCATENATE("R1C",#REF!),"")</f>
        <v>#REF!</v>
      </c>
      <c r="V6" s="41" t="e">
        <f>IF(AND(#REF!="Muy Alta",#REF!="Moderado"),CONCATENATE("R1C",#REF!),"")</f>
        <v>#REF!</v>
      </c>
      <c r="W6" s="42" t="e">
        <f>IF(AND(#REF!="Muy Alta",#REF!="Moderado"),CONCATENATE("R1C",#REF!),"")</f>
        <v>#REF!</v>
      </c>
      <c r="X6" s="42" t="e">
        <f>IF(AND(#REF!="Muy Alta",#REF!="Moderado"),CONCATENATE("R1C",#REF!),"")</f>
        <v>#REF!</v>
      </c>
      <c r="Y6" s="42" t="e">
        <f>IF(AND(#REF!="Muy Alta",#REF!="Moderado"),CONCATENATE("R1C",#REF!),"")</f>
        <v>#REF!</v>
      </c>
      <c r="Z6" s="42" t="e">
        <f>IF(AND(#REF!="Muy Alta",#REF!="Moderado"),CONCATENATE("R1C",#REF!),"")</f>
        <v>#REF!</v>
      </c>
      <c r="AA6" s="43" t="e">
        <f>IF(AND(#REF!="Muy Alta",#REF!="Moderado"),CONCATENATE("R1C",#REF!),"")</f>
        <v>#REF!</v>
      </c>
      <c r="AB6" s="41" t="e">
        <f>IF(AND(#REF!="Muy Alta",#REF!="Mayor"),CONCATENATE("R1C",#REF!),"")</f>
        <v>#REF!</v>
      </c>
      <c r="AC6" s="42" t="e">
        <f>IF(AND(#REF!="Muy Alta",#REF!="Mayor"),CONCATENATE("R1C",#REF!),"")</f>
        <v>#REF!</v>
      </c>
      <c r="AD6" s="42" t="e">
        <f>IF(AND(#REF!="Muy Alta",#REF!="Mayor"),CONCATENATE("R1C",#REF!),"")</f>
        <v>#REF!</v>
      </c>
      <c r="AE6" s="42" t="e">
        <f>IF(AND(#REF!="Muy Alta",#REF!="Mayor"),CONCATENATE("R1C",#REF!),"")</f>
        <v>#REF!</v>
      </c>
      <c r="AF6" s="42" t="e">
        <f>IF(AND(#REF!="Muy Alta",#REF!="Mayor"),CONCATENATE("R1C",#REF!),"")</f>
        <v>#REF!</v>
      </c>
      <c r="AG6" s="43" t="e">
        <f>IF(AND(#REF!="Muy Alta",#REF!="Mayor"),CONCATENATE("R1C",#REF!),"")</f>
        <v>#REF!</v>
      </c>
      <c r="AH6" s="44" t="e">
        <f>IF(AND(#REF!="Muy Alta",#REF!="Catastrófico"),CONCATENATE("R1C",#REF!),"")</f>
        <v>#REF!</v>
      </c>
      <c r="AI6" s="45" t="e">
        <f>IF(AND(#REF!="Muy Alta",#REF!="Catastrófico"),CONCATENATE("R1C",#REF!),"")</f>
        <v>#REF!</v>
      </c>
      <c r="AJ6" s="45" t="e">
        <f>IF(AND(#REF!="Muy Alta",#REF!="Catastrófico"),CONCATENATE("R1C",#REF!),"")</f>
        <v>#REF!</v>
      </c>
      <c r="AK6" s="45" t="e">
        <f>IF(AND(#REF!="Muy Alta",#REF!="Catastrófico"),CONCATENATE("R1C",#REF!),"")</f>
        <v>#REF!</v>
      </c>
      <c r="AL6" s="45" t="e">
        <f>IF(AND(#REF!="Muy Alta",#REF!="Catastrófico"),CONCATENATE("R1C",#REF!),"")</f>
        <v>#REF!</v>
      </c>
      <c r="AM6" s="46" t="e">
        <f>IF(AND(#REF!="Muy Alta",#REF!="Catastrófico"),CONCATENATE("R1C",#REF!),"")</f>
        <v>#REF!</v>
      </c>
      <c r="AN6" s="78"/>
      <c r="AO6" s="431" t="s">
        <v>136</v>
      </c>
      <c r="AP6" s="432"/>
      <c r="AQ6" s="432"/>
      <c r="AR6" s="432"/>
      <c r="AS6" s="432"/>
      <c r="AT6" s="433"/>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row>
    <row r="7" spans="1:91" ht="15" customHeight="1" x14ac:dyDescent="0.25">
      <c r="A7" s="78"/>
      <c r="B7" s="373"/>
      <c r="C7" s="373"/>
      <c r="D7" s="374"/>
      <c r="E7" s="414"/>
      <c r="F7" s="415"/>
      <c r="G7" s="415"/>
      <c r="H7" s="415"/>
      <c r="I7" s="416"/>
      <c r="J7" s="47" t="e">
        <f>IF(AND(#REF!="Muy Alta",#REF!="Leve"),CONCATENATE("R2C",#REF!),"")</f>
        <v>#REF!</v>
      </c>
      <c r="K7" s="48" t="e">
        <f>IF(AND(#REF!="Muy Alta",#REF!="Leve"),CONCATENATE("R2C",#REF!),"")</f>
        <v>#REF!</v>
      </c>
      <c r="L7" s="48" t="e">
        <f>IF(AND(#REF!="Muy Alta",#REF!="Leve"),CONCATENATE("R2C",#REF!),"")</f>
        <v>#REF!</v>
      </c>
      <c r="M7" s="48" t="e">
        <f>IF(AND(#REF!="Muy Alta",#REF!="Leve"),CONCATENATE("R2C",#REF!),"")</f>
        <v>#REF!</v>
      </c>
      <c r="N7" s="48" t="e">
        <f>IF(AND(#REF!="Muy Alta",#REF!="Leve"),CONCATENATE("R2C",#REF!),"")</f>
        <v>#REF!</v>
      </c>
      <c r="O7" s="49" t="e">
        <f>IF(AND(#REF!="Muy Alta",#REF!="Leve"),CONCATENATE("R2C",#REF!),"")</f>
        <v>#REF!</v>
      </c>
      <c r="P7" s="47" t="e">
        <f>IF(AND(#REF!="Muy Alta",#REF!="Menor"),CONCATENATE("R2C",#REF!),"")</f>
        <v>#REF!</v>
      </c>
      <c r="Q7" s="48" t="e">
        <f>IF(AND(#REF!="Muy Alta",#REF!="Menor"),CONCATENATE("R2C",#REF!),"")</f>
        <v>#REF!</v>
      </c>
      <c r="R7" s="48" t="e">
        <f>IF(AND(#REF!="Muy Alta",#REF!="Menor"),CONCATENATE("R2C",#REF!),"")</f>
        <v>#REF!</v>
      </c>
      <c r="S7" s="48" t="e">
        <f>IF(AND(#REF!="Muy Alta",#REF!="Menor"),CONCATENATE("R2C",#REF!),"")</f>
        <v>#REF!</v>
      </c>
      <c r="T7" s="48" t="e">
        <f>IF(AND(#REF!="Muy Alta",#REF!="Menor"),CONCATENATE("R2C",#REF!),"")</f>
        <v>#REF!</v>
      </c>
      <c r="U7" s="49" t="e">
        <f>IF(AND(#REF!="Muy Alta",#REF!="Menor"),CONCATENATE("R2C",#REF!),"")</f>
        <v>#REF!</v>
      </c>
      <c r="V7" s="47" t="e">
        <f>IF(AND(#REF!="Muy Alta",#REF!="Moderado"),CONCATENATE("R2C",#REF!),"")</f>
        <v>#REF!</v>
      </c>
      <c r="W7" s="48" t="e">
        <f>IF(AND(#REF!="Muy Alta",#REF!="Moderado"),CONCATENATE("R2C",#REF!),"")</f>
        <v>#REF!</v>
      </c>
      <c r="X7" s="48" t="e">
        <f>IF(AND(#REF!="Muy Alta",#REF!="Moderado"),CONCATENATE("R2C",#REF!),"")</f>
        <v>#REF!</v>
      </c>
      <c r="Y7" s="48" t="e">
        <f>IF(AND(#REF!="Muy Alta",#REF!="Moderado"),CONCATENATE("R2C",#REF!),"")</f>
        <v>#REF!</v>
      </c>
      <c r="Z7" s="48" t="e">
        <f>IF(AND(#REF!="Muy Alta",#REF!="Moderado"),CONCATENATE("R2C",#REF!),"")</f>
        <v>#REF!</v>
      </c>
      <c r="AA7" s="49" t="e">
        <f>IF(AND(#REF!="Muy Alta",#REF!="Moderado"),CONCATENATE("R2C",#REF!),"")</f>
        <v>#REF!</v>
      </c>
      <c r="AB7" s="47" t="e">
        <f>IF(AND(#REF!="Muy Alta",#REF!="Mayor"),CONCATENATE("R2C",#REF!),"")</f>
        <v>#REF!</v>
      </c>
      <c r="AC7" s="48" t="e">
        <f>IF(AND(#REF!="Muy Alta",#REF!="Mayor"),CONCATENATE("R2C",#REF!),"")</f>
        <v>#REF!</v>
      </c>
      <c r="AD7" s="48" t="e">
        <f>IF(AND(#REF!="Muy Alta",#REF!="Mayor"),CONCATENATE("R2C",#REF!),"")</f>
        <v>#REF!</v>
      </c>
      <c r="AE7" s="48" t="e">
        <f>IF(AND(#REF!="Muy Alta",#REF!="Mayor"),CONCATENATE("R2C",#REF!),"")</f>
        <v>#REF!</v>
      </c>
      <c r="AF7" s="48" t="e">
        <f>IF(AND(#REF!="Muy Alta",#REF!="Mayor"),CONCATENATE("R2C",#REF!),"")</f>
        <v>#REF!</v>
      </c>
      <c r="AG7" s="49" t="e">
        <f>IF(AND(#REF!="Muy Alta",#REF!="Mayor"),CONCATENATE("R2C",#REF!),"")</f>
        <v>#REF!</v>
      </c>
      <c r="AH7" s="50" t="e">
        <f>IF(AND(#REF!="Muy Alta",#REF!="Catastrófico"),CONCATENATE("R2C",#REF!),"")</f>
        <v>#REF!</v>
      </c>
      <c r="AI7" s="51" t="e">
        <f>IF(AND(#REF!="Muy Alta",#REF!="Catastrófico"),CONCATENATE("R2C",#REF!),"")</f>
        <v>#REF!</v>
      </c>
      <c r="AJ7" s="51" t="e">
        <f>IF(AND(#REF!="Muy Alta",#REF!="Catastrófico"),CONCATENATE("R2C",#REF!),"")</f>
        <v>#REF!</v>
      </c>
      <c r="AK7" s="51" t="e">
        <f>IF(AND(#REF!="Muy Alta",#REF!="Catastrófico"),CONCATENATE("R2C",#REF!),"")</f>
        <v>#REF!</v>
      </c>
      <c r="AL7" s="51" t="e">
        <f>IF(AND(#REF!="Muy Alta",#REF!="Catastrófico"),CONCATENATE("R2C",#REF!),"")</f>
        <v>#REF!</v>
      </c>
      <c r="AM7" s="52" t="e">
        <f>IF(AND(#REF!="Muy Alta",#REF!="Catastrófico"),CONCATENATE("R2C",#REF!),"")</f>
        <v>#REF!</v>
      </c>
      <c r="AN7" s="78"/>
      <c r="AO7" s="434"/>
      <c r="AP7" s="435"/>
      <c r="AQ7" s="435"/>
      <c r="AR7" s="435"/>
      <c r="AS7" s="435"/>
      <c r="AT7" s="436"/>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row>
    <row r="8" spans="1:91" ht="15" customHeight="1" x14ac:dyDescent="0.25">
      <c r="A8" s="78"/>
      <c r="B8" s="373"/>
      <c r="C8" s="373"/>
      <c r="D8" s="374"/>
      <c r="E8" s="414"/>
      <c r="F8" s="415"/>
      <c r="G8" s="415"/>
      <c r="H8" s="415"/>
      <c r="I8" s="416"/>
      <c r="J8" s="47" t="e">
        <f>IF(AND(#REF!="Muy Alta",#REF!="Leve"),CONCATENATE("R3C",#REF!),"")</f>
        <v>#REF!</v>
      </c>
      <c r="K8" s="48" t="e">
        <f>IF(AND(#REF!="Muy Alta",#REF!="Leve"),CONCATENATE("R3C",#REF!),"")</f>
        <v>#REF!</v>
      </c>
      <c r="L8" s="48" t="e">
        <f>IF(AND(#REF!="Muy Alta",#REF!="Leve"),CONCATENATE("R3C",#REF!),"")</f>
        <v>#REF!</v>
      </c>
      <c r="M8" s="48" t="e">
        <f>IF(AND(#REF!="Muy Alta",#REF!="Leve"),CONCATENATE("R3C",#REF!),"")</f>
        <v>#REF!</v>
      </c>
      <c r="N8" s="48" t="e">
        <f>IF(AND(#REF!="Muy Alta",#REF!="Leve"),CONCATENATE("R3C",#REF!),"")</f>
        <v>#REF!</v>
      </c>
      <c r="O8" s="49" t="e">
        <f>IF(AND(#REF!="Muy Alta",#REF!="Leve"),CONCATENATE("R3C",#REF!),"")</f>
        <v>#REF!</v>
      </c>
      <c r="P8" s="47" t="e">
        <f>IF(AND(#REF!="Muy Alta",#REF!="Menor"),CONCATENATE("R3C",#REF!),"")</f>
        <v>#REF!</v>
      </c>
      <c r="Q8" s="48" t="e">
        <f>IF(AND(#REF!="Muy Alta",#REF!="Menor"),CONCATENATE("R3C",#REF!),"")</f>
        <v>#REF!</v>
      </c>
      <c r="R8" s="48" t="e">
        <f>IF(AND(#REF!="Muy Alta",#REF!="Menor"),CONCATENATE("R3C",#REF!),"")</f>
        <v>#REF!</v>
      </c>
      <c r="S8" s="48" t="e">
        <f>IF(AND(#REF!="Muy Alta",#REF!="Menor"),CONCATENATE("R3C",#REF!),"")</f>
        <v>#REF!</v>
      </c>
      <c r="T8" s="48" t="e">
        <f>IF(AND(#REF!="Muy Alta",#REF!="Menor"),CONCATENATE("R3C",#REF!),"")</f>
        <v>#REF!</v>
      </c>
      <c r="U8" s="49" t="e">
        <f>IF(AND(#REF!="Muy Alta",#REF!="Menor"),CONCATENATE("R3C",#REF!),"")</f>
        <v>#REF!</v>
      </c>
      <c r="V8" s="47" t="e">
        <f>IF(AND(#REF!="Muy Alta",#REF!="Moderado"),CONCATENATE("R3C",#REF!),"")</f>
        <v>#REF!</v>
      </c>
      <c r="W8" s="48" t="e">
        <f>IF(AND(#REF!="Muy Alta",#REF!="Moderado"),CONCATENATE("R3C",#REF!),"")</f>
        <v>#REF!</v>
      </c>
      <c r="X8" s="48" t="e">
        <f>IF(AND(#REF!="Muy Alta",#REF!="Moderado"),CONCATENATE("R3C",#REF!),"")</f>
        <v>#REF!</v>
      </c>
      <c r="Y8" s="48" t="e">
        <f>IF(AND(#REF!="Muy Alta",#REF!="Moderado"),CONCATENATE("R3C",#REF!),"")</f>
        <v>#REF!</v>
      </c>
      <c r="Z8" s="48" t="e">
        <f>IF(AND(#REF!="Muy Alta",#REF!="Moderado"),CONCATENATE("R3C",#REF!),"")</f>
        <v>#REF!</v>
      </c>
      <c r="AA8" s="49" t="e">
        <f>IF(AND(#REF!="Muy Alta",#REF!="Moderado"),CONCATENATE("R3C",#REF!),"")</f>
        <v>#REF!</v>
      </c>
      <c r="AB8" s="47" t="e">
        <f>IF(AND(#REF!="Muy Alta",#REF!="Mayor"),CONCATENATE("R3C",#REF!),"")</f>
        <v>#REF!</v>
      </c>
      <c r="AC8" s="48" t="e">
        <f>IF(AND(#REF!="Muy Alta",#REF!="Mayor"),CONCATENATE("R3C",#REF!),"")</f>
        <v>#REF!</v>
      </c>
      <c r="AD8" s="48" t="e">
        <f>IF(AND(#REF!="Muy Alta",#REF!="Mayor"),CONCATENATE("R3C",#REF!),"")</f>
        <v>#REF!</v>
      </c>
      <c r="AE8" s="48" t="e">
        <f>IF(AND(#REF!="Muy Alta",#REF!="Mayor"),CONCATENATE("R3C",#REF!),"")</f>
        <v>#REF!</v>
      </c>
      <c r="AF8" s="48" t="e">
        <f>IF(AND(#REF!="Muy Alta",#REF!="Mayor"),CONCATENATE("R3C",#REF!),"")</f>
        <v>#REF!</v>
      </c>
      <c r="AG8" s="49" t="e">
        <f>IF(AND(#REF!="Muy Alta",#REF!="Mayor"),CONCATENATE("R3C",#REF!),"")</f>
        <v>#REF!</v>
      </c>
      <c r="AH8" s="50" t="e">
        <f>IF(AND(#REF!="Muy Alta",#REF!="Catastrófico"),CONCATENATE("R3C",#REF!),"")</f>
        <v>#REF!</v>
      </c>
      <c r="AI8" s="51" t="e">
        <f>IF(AND(#REF!="Muy Alta",#REF!="Catastrófico"),CONCATENATE("R3C",#REF!),"")</f>
        <v>#REF!</v>
      </c>
      <c r="AJ8" s="51" t="e">
        <f>IF(AND(#REF!="Muy Alta",#REF!="Catastrófico"),CONCATENATE("R3C",#REF!),"")</f>
        <v>#REF!</v>
      </c>
      <c r="AK8" s="51" t="e">
        <f>IF(AND(#REF!="Muy Alta",#REF!="Catastrófico"),CONCATENATE("R3C",#REF!),"")</f>
        <v>#REF!</v>
      </c>
      <c r="AL8" s="51" t="e">
        <f>IF(AND(#REF!="Muy Alta",#REF!="Catastrófico"),CONCATENATE("R3C",#REF!),"")</f>
        <v>#REF!</v>
      </c>
      <c r="AM8" s="52" t="e">
        <f>IF(AND(#REF!="Muy Alta",#REF!="Catastrófico"),CONCATENATE("R3C",#REF!),"")</f>
        <v>#REF!</v>
      </c>
      <c r="AN8" s="78"/>
      <c r="AO8" s="434"/>
      <c r="AP8" s="435"/>
      <c r="AQ8" s="435"/>
      <c r="AR8" s="435"/>
      <c r="AS8" s="435"/>
      <c r="AT8" s="436"/>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row>
    <row r="9" spans="1:91" ht="15" customHeight="1" x14ac:dyDescent="0.25">
      <c r="A9" s="78"/>
      <c r="B9" s="373"/>
      <c r="C9" s="373"/>
      <c r="D9" s="374"/>
      <c r="E9" s="414"/>
      <c r="F9" s="415"/>
      <c r="G9" s="415"/>
      <c r="H9" s="415"/>
      <c r="I9" s="416"/>
      <c r="J9" s="47" t="e">
        <f>IF(AND(#REF!="Muy Alta",#REF!="Leve"),CONCATENATE("R4C",#REF!),"")</f>
        <v>#REF!</v>
      </c>
      <c r="K9" s="48" t="e">
        <f>IF(AND(#REF!="Muy Alta",#REF!="Leve"),CONCATENATE("R4C",#REF!),"")</f>
        <v>#REF!</v>
      </c>
      <c r="L9" s="48" t="e">
        <f>IF(AND(#REF!="Muy Alta",#REF!="Leve"),CONCATENATE("R4C",#REF!),"")</f>
        <v>#REF!</v>
      </c>
      <c r="M9" s="48" t="e">
        <f>IF(AND(#REF!="Muy Alta",#REF!="Leve"),CONCATENATE("R4C",#REF!),"")</f>
        <v>#REF!</v>
      </c>
      <c r="N9" s="48" t="e">
        <f>IF(AND(#REF!="Muy Alta",#REF!="Leve"),CONCATENATE("R4C",#REF!),"")</f>
        <v>#REF!</v>
      </c>
      <c r="O9" s="49" t="e">
        <f>IF(AND(#REF!="Muy Alta",#REF!="Leve"),CONCATENATE("R4C",#REF!),"")</f>
        <v>#REF!</v>
      </c>
      <c r="P9" s="47" t="e">
        <f>IF(AND(#REF!="Muy Alta",#REF!="Menor"),CONCATENATE("R4C",#REF!),"")</f>
        <v>#REF!</v>
      </c>
      <c r="Q9" s="48" t="e">
        <f>IF(AND(#REF!="Muy Alta",#REF!="Menor"),CONCATENATE("R4C",#REF!),"")</f>
        <v>#REF!</v>
      </c>
      <c r="R9" s="48" t="e">
        <f>IF(AND(#REF!="Muy Alta",#REF!="Menor"),CONCATENATE("R4C",#REF!),"")</f>
        <v>#REF!</v>
      </c>
      <c r="S9" s="48" t="e">
        <f>IF(AND(#REF!="Muy Alta",#REF!="Menor"),CONCATENATE("R4C",#REF!),"")</f>
        <v>#REF!</v>
      </c>
      <c r="T9" s="48" t="e">
        <f>IF(AND(#REF!="Muy Alta",#REF!="Menor"),CONCATENATE("R4C",#REF!),"")</f>
        <v>#REF!</v>
      </c>
      <c r="U9" s="49" t="e">
        <f>IF(AND(#REF!="Muy Alta",#REF!="Menor"),CONCATENATE("R4C",#REF!),"")</f>
        <v>#REF!</v>
      </c>
      <c r="V9" s="47" t="e">
        <f>IF(AND(#REF!="Muy Alta",#REF!="Moderado"),CONCATENATE("R4C",#REF!),"")</f>
        <v>#REF!</v>
      </c>
      <c r="W9" s="48" t="e">
        <f>IF(AND(#REF!="Muy Alta",#REF!="Moderado"),CONCATENATE("R4C",#REF!),"")</f>
        <v>#REF!</v>
      </c>
      <c r="X9" s="48" t="e">
        <f>IF(AND(#REF!="Muy Alta",#REF!="Moderado"),CONCATENATE("R4C",#REF!),"")</f>
        <v>#REF!</v>
      </c>
      <c r="Y9" s="48" t="e">
        <f>IF(AND(#REF!="Muy Alta",#REF!="Moderado"),CONCATENATE("R4C",#REF!),"")</f>
        <v>#REF!</v>
      </c>
      <c r="Z9" s="48" t="e">
        <f>IF(AND(#REF!="Muy Alta",#REF!="Moderado"),CONCATENATE("R4C",#REF!),"")</f>
        <v>#REF!</v>
      </c>
      <c r="AA9" s="49" t="e">
        <f>IF(AND(#REF!="Muy Alta",#REF!="Moderado"),CONCATENATE("R4C",#REF!),"")</f>
        <v>#REF!</v>
      </c>
      <c r="AB9" s="47" t="e">
        <f>IF(AND(#REF!="Muy Alta",#REF!="Mayor"),CONCATENATE("R4C",#REF!),"")</f>
        <v>#REF!</v>
      </c>
      <c r="AC9" s="48" t="e">
        <f>IF(AND(#REF!="Muy Alta",#REF!="Mayor"),CONCATENATE("R4C",#REF!),"")</f>
        <v>#REF!</v>
      </c>
      <c r="AD9" s="48" t="e">
        <f>IF(AND(#REF!="Muy Alta",#REF!="Mayor"),CONCATENATE("R4C",#REF!),"")</f>
        <v>#REF!</v>
      </c>
      <c r="AE9" s="48" t="e">
        <f>IF(AND(#REF!="Muy Alta",#REF!="Mayor"),CONCATENATE("R4C",#REF!),"")</f>
        <v>#REF!</v>
      </c>
      <c r="AF9" s="48" t="e">
        <f>IF(AND(#REF!="Muy Alta",#REF!="Mayor"),CONCATENATE("R4C",#REF!),"")</f>
        <v>#REF!</v>
      </c>
      <c r="AG9" s="49" t="e">
        <f>IF(AND(#REF!="Muy Alta",#REF!="Mayor"),CONCATENATE("R4C",#REF!),"")</f>
        <v>#REF!</v>
      </c>
      <c r="AH9" s="50" t="e">
        <f>IF(AND(#REF!="Muy Alta",#REF!="Catastrófico"),CONCATENATE("R4C",#REF!),"")</f>
        <v>#REF!</v>
      </c>
      <c r="AI9" s="51" t="e">
        <f>IF(AND(#REF!="Muy Alta",#REF!="Catastrófico"),CONCATENATE("R4C",#REF!),"")</f>
        <v>#REF!</v>
      </c>
      <c r="AJ9" s="51" t="e">
        <f>IF(AND(#REF!="Muy Alta",#REF!="Catastrófico"),CONCATENATE("R4C",#REF!),"")</f>
        <v>#REF!</v>
      </c>
      <c r="AK9" s="51" t="e">
        <f>IF(AND(#REF!="Muy Alta",#REF!="Catastrófico"),CONCATENATE("R4C",#REF!),"")</f>
        <v>#REF!</v>
      </c>
      <c r="AL9" s="51" t="e">
        <f>IF(AND(#REF!="Muy Alta",#REF!="Catastrófico"),CONCATENATE("R4C",#REF!),"")</f>
        <v>#REF!</v>
      </c>
      <c r="AM9" s="52" t="e">
        <f>IF(AND(#REF!="Muy Alta",#REF!="Catastrófico"),CONCATENATE("R4C",#REF!),"")</f>
        <v>#REF!</v>
      </c>
      <c r="AN9" s="78"/>
      <c r="AO9" s="434"/>
      <c r="AP9" s="435"/>
      <c r="AQ9" s="435"/>
      <c r="AR9" s="435"/>
      <c r="AS9" s="435"/>
      <c r="AT9" s="436"/>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row>
    <row r="10" spans="1:91" ht="15" customHeight="1" x14ac:dyDescent="0.25">
      <c r="A10" s="78"/>
      <c r="B10" s="373"/>
      <c r="C10" s="373"/>
      <c r="D10" s="374"/>
      <c r="E10" s="414"/>
      <c r="F10" s="415"/>
      <c r="G10" s="415"/>
      <c r="H10" s="415"/>
      <c r="I10" s="416"/>
      <c r="J10" s="47" t="e">
        <f>IF(AND(#REF!="Muy Alta",#REF!="Leve"),CONCATENATE("R5C",#REF!),"")</f>
        <v>#REF!</v>
      </c>
      <c r="K10" s="48" t="e">
        <f>IF(AND(#REF!="Muy Alta",#REF!="Leve"),CONCATENATE("R5C",#REF!),"")</f>
        <v>#REF!</v>
      </c>
      <c r="L10" s="48" t="e">
        <f>IF(AND(#REF!="Muy Alta",#REF!="Leve"),CONCATENATE("R5C",#REF!),"")</f>
        <v>#REF!</v>
      </c>
      <c r="M10" s="48" t="e">
        <f>IF(AND(#REF!="Muy Alta",#REF!="Leve"),CONCATENATE("R5C",#REF!),"")</f>
        <v>#REF!</v>
      </c>
      <c r="N10" s="48" t="e">
        <f>IF(AND(#REF!="Muy Alta",#REF!="Leve"),CONCATENATE("R5C",#REF!),"")</f>
        <v>#REF!</v>
      </c>
      <c r="O10" s="49" t="e">
        <f>IF(AND(#REF!="Muy Alta",#REF!="Leve"),CONCATENATE("R5C",#REF!),"")</f>
        <v>#REF!</v>
      </c>
      <c r="P10" s="47" t="e">
        <f>IF(AND(#REF!="Muy Alta",#REF!="Menor"),CONCATENATE("R5C",#REF!),"")</f>
        <v>#REF!</v>
      </c>
      <c r="Q10" s="48" t="e">
        <f>IF(AND(#REF!="Muy Alta",#REF!="Menor"),CONCATENATE("R5C",#REF!),"")</f>
        <v>#REF!</v>
      </c>
      <c r="R10" s="48" t="e">
        <f>IF(AND(#REF!="Muy Alta",#REF!="Menor"),CONCATENATE("R5C",#REF!),"")</f>
        <v>#REF!</v>
      </c>
      <c r="S10" s="48" t="e">
        <f>IF(AND(#REF!="Muy Alta",#REF!="Menor"),CONCATENATE("R5C",#REF!),"")</f>
        <v>#REF!</v>
      </c>
      <c r="T10" s="48" t="e">
        <f>IF(AND(#REF!="Muy Alta",#REF!="Menor"),CONCATENATE("R5C",#REF!),"")</f>
        <v>#REF!</v>
      </c>
      <c r="U10" s="49" t="e">
        <f>IF(AND(#REF!="Muy Alta",#REF!="Menor"),CONCATENATE("R5C",#REF!),"")</f>
        <v>#REF!</v>
      </c>
      <c r="V10" s="47" t="e">
        <f>IF(AND(#REF!="Muy Alta",#REF!="Moderado"),CONCATENATE("R5C",#REF!),"")</f>
        <v>#REF!</v>
      </c>
      <c r="W10" s="48" t="e">
        <f>IF(AND(#REF!="Muy Alta",#REF!="Moderado"),CONCATENATE("R5C",#REF!),"")</f>
        <v>#REF!</v>
      </c>
      <c r="X10" s="48" t="e">
        <f>IF(AND(#REF!="Muy Alta",#REF!="Moderado"),CONCATENATE("R5C",#REF!),"")</f>
        <v>#REF!</v>
      </c>
      <c r="Y10" s="48" t="e">
        <f>IF(AND(#REF!="Muy Alta",#REF!="Moderado"),CONCATENATE("R5C",#REF!),"")</f>
        <v>#REF!</v>
      </c>
      <c r="Z10" s="48" t="e">
        <f>IF(AND(#REF!="Muy Alta",#REF!="Moderado"),CONCATENATE("R5C",#REF!),"")</f>
        <v>#REF!</v>
      </c>
      <c r="AA10" s="49" t="e">
        <f>IF(AND(#REF!="Muy Alta",#REF!="Moderado"),CONCATENATE("R5C",#REF!),"")</f>
        <v>#REF!</v>
      </c>
      <c r="AB10" s="47" t="e">
        <f>IF(AND(#REF!="Muy Alta",#REF!="Mayor"),CONCATENATE("R5C",#REF!),"")</f>
        <v>#REF!</v>
      </c>
      <c r="AC10" s="48" t="e">
        <f>IF(AND(#REF!="Muy Alta",#REF!="Mayor"),CONCATENATE("R5C",#REF!),"")</f>
        <v>#REF!</v>
      </c>
      <c r="AD10" s="48" t="e">
        <f>IF(AND(#REF!="Muy Alta",#REF!="Mayor"),CONCATENATE("R5C",#REF!),"")</f>
        <v>#REF!</v>
      </c>
      <c r="AE10" s="48" t="e">
        <f>IF(AND(#REF!="Muy Alta",#REF!="Mayor"),CONCATENATE("R5C",#REF!),"")</f>
        <v>#REF!</v>
      </c>
      <c r="AF10" s="48" t="e">
        <f>IF(AND(#REF!="Muy Alta",#REF!="Mayor"),CONCATENATE("R5C",#REF!),"")</f>
        <v>#REF!</v>
      </c>
      <c r="AG10" s="49" t="e">
        <f>IF(AND(#REF!="Muy Alta",#REF!="Mayor"),CONCATENATE("R5C",#REF!),"")</f>
        <v>#REF!</v>
      </c>
      <c r="AH10" s="50" t="e">
        <f>IF(AND(#REF!="Muy Alta",#REF!="Catastrófico"),CONCATENATE("R5C",#REF!),"")</f>
        <v>#REF!</v>
      </c>
      <c r="AI10" s="51" t="e">
        <f>IF(AND(#REF!="Muy Alta",#REF!="Catastrófico"),CONCATENATE("R5C",#REF!),"")</f>
        <v>#REF!</v>
      </c>
      <c r="AJ10" s="51" t="e">
        <f>IF(AND(#REF!="Muy Alta",#REF!="Catastrófico"),CONCATENATE("R5C",#REF!),"")</f>
        <v>#REF!</v>
      </c>
      <c r="AK10" s="51" t="e">
        <f>IF(AND(#REF!="Muy Alta",#REF!="Catastrófico"),CONCATENATE("R5C",#REF!),"")</f>
        <v>#REF!</v>
      </c>
      <c r="AL10" s="51" t="e">
        <f>IF(AND(#REF!="Muy Alta",#REF!="Catastrófico"),CONCATENATE("R5C",#REF!),"")</f>
        <v>#REF!</v>
      </c>
      <c r="AM10" s="52" t="e">
        <f>IF(AND(#REF!="Muy Alta",#REF!="Catastrófico"),CONCATENATE("R5C",#REF!),"")</f>
        <v>#REF!</v>
      </c>
      <c r="AN10" s="78"/>
      <c r="AO10" s="434"/>
      <c r="AP10" s="435"/>
      <c r="AQ10" s="435"/>
      <c r="AR10" s="435"/>
      <c r="AS10" s="435"/>
      <c r="AT10" s="436"/>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row>
    <row r="11" spans="1:91" ht="15" customHeight="1" x14ac:dyDescent="0.25">
      <c r="A11" s="78"/>
      <c r="B11" s="373"/>
      <c r="C11" s="373"/>
      <c r="D11" s="374"/>
      <c r="E11" s="414"/>
      <c r="F11" s="415"/>
      <c r="G11" s="415"/>
      <c r="H11" s="415"/>
      <c r="I11" s="416"/>
      <c r="J11" s="47" t="e">
        <f>IF(AND(#REF!="Muy Alta",#REF!="Leve"),CONCATENATE("R6C",#REF!),"")</f>
        <v>#REF!</v>
      </c>
      <c r="K11" s="48" t="e">
        <f>IF(AND(#REF!="Muy Alta",#REF!="Leve"),CONCATENATE("R6C",#REF!),"")</f>
        <v>#REF!</v>
      </c>
      <c r="L11" s="48" t="e">
        <f>IF(AND(#REF!="Muy Alta",#REF!="Leve"),CONCATENATE("R6C",#REF!),"")</f>
        <v>#REF!</v>
      </c>
      <c r="M11" s="48" t="e">
        <f>IF(AND(#REF!="Muy Alta",#REF!="Leve"),CONCATENATE("R6C",#REF!),"")</f>
        <v>#REF!</v>
      </c>
      <c r="N11" s="48" t="e">
        <f>IF(AND(#REF!="Muy Alta",#REF!="Leve"),CONCATENATE("R6C",#REF!),"")</f>
        <v>#REF!</v>
      </c>
      <c r="O11" s="49" t="e">
        <f>IF(AND(#REF!="Muy Alta",#REF!="Leve"),CONCATENATE("R6C",#REF!),"")</f>
        <v>#REF!</v>
      </c>
      <c r="P11" s="47" t="e">
        <f>IF(AND(#REF!="Muy Alta",#REF!="Menor"),CONCATENATE("R6C",#REF!),"")</f>
        <v>#REF!</v>
      </c>
      <c r="Q11" s="48" t="e">
        <f>IF(AND(#REF!="Muy Alta",#REF!="Menor"),CONCATENATE("R6C",#REF!),"")</f>
        <v>#REF!</v>
      </c>
      <c r="R11" s="48" t="e">
        <f>IF(AND(#REF!="Muy Alta",#REF!="Menor"),CONCATENATE("R6C",#REF!),"")</f>
        <v>#REF!</v>
      </c>
      <c r="S11" s="48" t="e">
        <f>IF(AND(#REF!="Muy Alta",#REF!="Menor"),CONCATENATE("R6C",#REF!),"")</f>
        <v>#REF!</v>
      </c>
      <c r="T11" s="48" t="e">
        <f>IF(AND(#REF!="Muy Alta",#REF!="Menor"),CONCATENATE("R6C",#REF!),"")</f>
        <v>#REF!</v>
      </c>
      <c r="U11" s="49" t="e">
        <f>IF(AND(#REF!="Muy Alta",#REF!="Menor"),CONCATENATE("R6C",#REF!),"")</f>
        <v>#REF!</v>
      </c>
      <c r="V11" s="47" t="e">
        <f>IF(AND(#REF!="Muy Alta",#REF!="Moderado"),CONCATENATE("R6C",#REF!),"")</f>
        <v>#REF!</v>
      </c>
      <c r="W11" s="48" t="e">
        <f>IF(AND(#REF!="Muy Alta",#REF!="Moderado"),CONCATENATE("R6C",#REF!),"")</f>
        <v>#REF!</v>
      </c>
      <c r="X11" s="48" t="e">
        <f>IF(AND(#REF!="Muy Alta",#REF!="Moderado"),CONCATENATE("R6C",#REF!),"")</f>
        <v>#REF!</v>
      </c>
      <c r="Y11" s="48" t="e">
        <f>IF(AND(#REF!="Muy Alta",#REF!="Moderado"),CONCATENATE("R6C",#REF!),"")</f>
        <v>#REF!</v>
      </c>
      <c r="Z11" s="48" t="e">
        <f>IF(AND(#REF!="Muy Alta",#REF!="Moderado"),CONCATENATE("R6C",#REF!),"")</f>
        <v>#REF!</v>
      </c>
      <c r="AA11" s="49" t="e">
        <f>IF(AND(#REF!="Muy Alta",#REF!="Moderado"),CONCATENATE("R6C",#REF!),"")</f>
        <v>#REF!</v>
      </c>
      <c r="AB11" s="47" t="e">
        <f>IF(AND(#REF!="Muy Alta",#REF!="Mayor"),CONCATENATE("R6C",#REF!),"")</f>
        <v>#REF!</v>
      </c>
      <c r="AC11" s="48" t="e">
        <f>IF(AND(#REF!="Muy Alta",#REF!="Mayor"),CONCATENATE("R6C",#REF!),"")</f>
        <v>#REF!</v>
      </c>
      <c r="AD11" s="48" t="e">
        <f>IF(AND(#REF!="Muy Alta",#REF!="Mayor"),CONCATENATE("R6C",#REF!),"")</f>
        <v>#REF!</v>
      </c>
      <c r="AE11" s="48" t="e">
        <f>IF(AND(#REF!="Muy Alta",#REF!="Mayor"),CONCATENATE("R6C",#REF!),"")</f>
        <v>#REF!</v>
      </c>
      <c r="AF11" s="48" t="e">
        <f>IF(AND(#REF!="Muy Alta",#REF!="Mayor"),CONCATENATE("R6C",#REF!),"")</f>
        <v>#REF!</v>
      </c>
      <c r="AG11" s="49" t="e">
        <f>IF(AND(#REF!="Muy Alta",#REF!="Mayor"),CONCATENATE("R6C",#REF!),"")</f>
        <v>#REF!</v>
      </c>
      <c r="AH11" s="50" t="e">
        <f>IF(AND(#REF!="Muy Alta",#REF!="Catastrófico"),CONCATENATE("R6C",#REF!),"")</f>
        <v>#REF!</v>
      </c>
      <c r="AI11" s="51" t="e">
        <f>IF(AND(#REF!="Muy Alta",#REF!="Catastrófico"),CONCATENATE("R6C",#REF!),"")</f>
        <v>#REF!</v>
      </c>
      <c r="AJ11" s="51" t="e">
        <f>IF(AND(#REF!="Muy Alta",#REF!="Catastrófico"),CONCATENATE("R6C",#REF!),"")</f>
        <v>#REF!</v>
      </c>
      <c r="AK11" s="51" t="e">
        <f>IF(AND(#REF!="Muy Alta",#REF!="Catastrófico"),CONCATENATE("R6C",#REF!),"")</f>
        <v>#REF!</v>
      </c>
      <c r="AL11" s="51" t="e">
        <f>IF(AND(#REF!="Muy Alta",#REF!="Catastrófico"),CONCATENATE("R6C",#REF!),"")</f>
        <v>#REF!</v>
      </c>
      <c r="AM11" s="52" t="e">
        <f>IF(AND(#REF!="Muy Alta",#REF!="Catastrófico"),CONCATENATE("R6C",#REF!),"")</f>
        <v>#REF!</v>
      </c>
      <c r="AN11" s="78"/>
      <c r="AO11" s="434"/>
      <c r="AP11" s="435"/>
      <c r="AQ11" s="435"/>
      <c r="AR11" s="435"/>
      <c r="AS11" s="435"/>
      <c r="AT11" s="436"/>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row>
    <row r="12" spans="1:91" ht="15" customHeight="1" x14ac:dyDescent="0.25">
      <c r="A12" s="78"/>
      <c r="B12" s="373"/>
      <c r="C12" s="373"/>
      <c r="D12" s="374"/>
      <c r="E12" s="414"/>
      <c r="F12" s="415"/>
      <c r="G12" s="415"/>
      <c r="H12" s="415"/>
      <c r="I12" s="416"/>
      <c r="J12" s="47" t="e">
        <f>IF(AND(#REF!="Muy Alta",#REF!="Leve"),CONCATENATE("R7C",#REF!),"")</f>
        <v>#REF!</v>
      </c>
      <c r="K12" s="48" t="e">
        <f>IF(AND(#REF!="Muy Alta",#REF!="Leve"),CONCATENATE("R7C",#REF!),"")</f>
        <v>#REF!</v>
      </c>
      <c r="L12" s="48" t="e">
        <f>IF(AND(#REF!="Muy Alta",#REF!="Leve"),CONCATENATE("R7C",#REF!),"")</f>
        <v>#REF!</v>
      </c>
      <c r="M12" s="48" t="e">
        <f>IF(AND(#REF!="Muy Alta",#REF!="Leve"),CONCATENATE("R7C",#REF!),"")</f>
        <v>#REF!</v>
      </c>
      <c r="N12" s="48" t="e">
        <f>IF(AND(#REF!="Muy Alta",#REF!="Leve"),CONCATENATE("R7C",#REF!),"")</f>
        <v>#REF!</v>
      </c>
      <c r="O12" s="49" t="e">
        <f>IF(AND(#REF!="Muy Alta",#REF!="Leve"),CONCATENATE("R7C",#REF!),"")</f>
        <v>#REF!</v>
      </c>
      <c r="P12" s="47" t="e">
        <f>IF(AND(#REF!="Muy Alta",#REF!="Menor"),CONCATENATE("R7C",#REF!),"")</f>
        <v>#REF!</v>
      </c>
      <c r="Q12" s="48" t="e">
        <f>IF(AND(#REF!="Muy Alta",#REF!="Menor"),CONCATENATE("R7C",#REF!),"")</f>
        <v>#REF!</v>
      </c>
      <c r="R12" s="48" t="e">
        <f>IF(AND(#REF!="Muy Alta",#REF!="Menor"),CONCATENATE("R7C",#REF!),"")</f>
        <v>#REF!</v>
      </c>
      <c r="S12" s="48" t="e">
        <f>IF(AND(#REF!="Muy Alta",#REF!="Menor"),CONCATENATE("R7C",#REF!),"")</f>
        <v>#REF!</v>
      </c>
      <c r="T12" s="48" t="e">
        <f>IF(AND(#REF!="Muy Alta",#REF!="Menor"),CONCATENATE("R7C",#REF!),"")</f>
        <v>#REF!</v>
      </c>
      <c r="U12" s="49" t="e">
        <f>IF(AND(#REF!="Muy Alta",#REF!="Menor"),CONCATENATE("R7C",#REF!),"")</f>
        <v>#REF!</v>
      </c>
      <c r="V12" s="47" t="e">
        <f>IF(AND(#REF!="Muy Alta",#REF!="Moderado"),CONCATENATE("R7C",#REF!),"")</f>
        <v>#REF!</v>
      </c>
      <c r="W12" s="48" t="e">
        <f>IF(AND(#REF!="Muy Alta",#REF!="Moderado"),CONCATENATE("R7C",#REF!),"")</f>
        <v>#REF!</v>
      </c>
      <c r="X12" s="48" t="e">
        <f>IF(AND(#REF!="Muy Alta",#REF!="Moderado"),CONCATENATE("R7C",#REF!),"")</f>
        <v>#REF!</v>
      </c>
      <c r="Y12" s="48" t="e">
        <f>IF(AND(#REF!="Muy Alta",#REF!="Moderado"),CONCATENATE("R7C",#REF!),"")</f>
        <v>#REF!</v>
      </c>
      <c r="Z12" s="48" t="e">
        <f>IF(AND(#REF!="Muy Alta",#REF!="Moderado"),CONCATENATE("R7C",#REF!),"")</f>
        <v>#REF!</v>
      </c>
      <c r="AA12" s="49" t="e">
        <f>IF(AND(#REF!="Muy Alta",#REF!="Moderado"),CONCATENATE("R7C",#REF!),"")</f>
        <v>#REF!</v>
      </c>
      <c r="AB12" s="47" t="e">
        <f>IF(AND(#REF!="Muy Alta",#REF!="Mayor"),CONCATENATE("R7C",#REF!),"")</f>
        <v>#REF!</v>
      </c>
      <c r="AC12" s="48" t="e">
        <f>IF(AND(#REF!="Muy Alta",#REF!="Mayor"),CONCATENATE("R7C",#REF!),"")</f>
        <v>#REF!</v>
      </c>
      <c r="AD12" s="48" t="e">
        <f>IF(AND(#REF!="Muy Alta",#REF!="Mayor"),CONCATENATE("R7C",#REF!),"")</f>
        <v>#REF!</v>
      </c>
      <c r="AE12" s="48" t="e">
        <f>IF(AND(#REF!="Muy Alta",#REF!="Mayor"),CONCATENATE("R7C",#REF!),"")</f>
        <v>#REF!</v>
      </c>
      <c r="AF12" s="48" t="e">
        <f>IF(AND(#REF!="Muy Alta",#REF!="Mayor"),CONCATENATE("R7C",#REF!),"")</f>
        <v>#REF!</v>
      </c>
      <c r="AG12" s="49" t="e">
        <f>IF(AND(#REF!="Muy Alta",#REF!="Mayor"),CONCATENATE("R7C",#REF!),"")</f>
        <v>#REF!</v>
      </c>
      <c r="AH12" s="50" t="e">
        <f>IF(AND(#REF!="Muy Alta",#REF!="Catastrófico"),CONCATENATE("R7C",#REF!),"")</f>
        <v>#REF!</v>
      </c>
      <c r="AI12" s="51" t="e">
        <f>IF(AND(#REF!="Muy Alta",#REF!="Catastrófico"),CONCATENATE("R7C",#REF!),"")</f>
        <v>#REF!</v>
      </c>
      <c r="AJ12" s="51" t="e">
        <f>IF(AND(#REF!="Muy Alta",#REF!="Catastrófico"),CONCATENATE("R7C",#REF!),"")</f>
        <v>#REF!</v>
      </c>
      <c r="AK12" s="51" t="e">
        <f>IF(AND(#REF!="Muy Alta",#REF!="Catastrófico"),CONCATENATE("R7C",#REF!),"")</f>
        <v>#REF!</v>
      </c>
      <c r="AL12" s="51" t="e">
        <f>IF(AND(#REF!="Muy Alta",#REF!="Catastrófico"),CONCATENATE("R7C",#REF!),"")</f>
        <v>#REF!</v>
      </c>
      <c r="AM12" s="52" t="e">
        <f>IF(AND(#REF!="Muy Alta",#REF!="Catastrófico"),CONCATENATE("R7C",#REF!),"")</f>
        <v>#REF!</v>
      </c>
      <c r="AN12" s="78"/>
      <c r="AO12" s="434"/>
      <c r="AP12" s="435"/>
      <c r="AQ12" s="435"/>
      <c r="AR12" s="435"/>
      <c r="AS12" s="435"/>
      <c r="AT12" s="436"/>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row>
    <row r="13" spans="1:91" ht="15" customHeight="1" x14ac:dyDescent="0.25">
      <c r="A13" s="78"/>
      <c r="B13" s="373"/>
      <c r="C13" s="373"/>
      <c r="D13" s="374"/>
      <c r="E13" s="414"/>
      <c r="F13" s="415"/>
      <c r="G13" s="415"/>
      <c r="H13" s="415"/>
      <c r="I13" s="416"/>
      <c r="J13" s="47" t="e">
        <f>IF(AND(#REF!="Muy Alta",#REF!="Leve"),CONCATENATE("R8C",#REF!),"")</f>
        <v>#REF!</v>
      </c>
      <c r="K13" s="48" t="e">
        <f>IF(AND(#REF!="Muy Alta",#REF!="Leve"),CONCATENATE("R8C",#REF!),"")</f>
        <v>#REF!</v>
      </c>
      <c r="L13" s="48" t="e">
        <f>IF(AND(#REF!="Muy Alta",#REF!="Leve"),CONCATENATE("R8C",#REF!),"")</f>
        <v>#REF!</v>
      </c>
      <c r="M13" s="48" t="e">
        <f>IF(AND(#REF!="Muy Alta",#REF!="Leve"),CONCATENATE("R8C",#REF!),"")</f>
        <v>#REF!</v>
      </c>
      <c r="N13" s="48" t="e">
        <f>IF(AND(#REF!="Muy Alta",#REF!="Leve"),CONCATENATE("R8C",#REF!),"")</f>
        <v>#REF!</v>
      </c>
      <c r="O13" s="49" t="e">
        <f>IF(AND(#REF!="Muy Alta",#REF!="Leve"),CONCATENATE("R8C",#REF!),"")</f>
        <v>#REF!</v>
      </c>
      <c r="P13" s="47" t="e">
        <f>IF(AND(#REF!="Muy Alta",#REF!="Menor"),CONCATENATE("R8C",#REF!),"")</f>
        <v>#REF!</v>
      </c>
      <c r="Q13" s="48" t="e">
        <f>IF(AND(#REF!="Muy Alta",#REF!="Menor"),CONCATENATE("R8C",#REF!),"")</f>
        <v>#REF!</v>
      </c>
      <c r="R13" s="48" t="e">
        <f>IF(AND(#REF!="Muy Alta",#REF!="Menor"),CONCATENATE("R8C",#REF!),"")</f>
        <v>#REF!</v>
      </c>
      <c r="S13" s="48" t="e">
        <f>IF(AND(#REF!="Muy Alta",#REF!="Menor"),CONCATENATE("R8C",#REF!),"")</f>
        <v>#REF!</v>
      </c>
      <c r="T13" s="48" t="e">
        <f>IF(AND(#REF!="Muy Alta",#REF!="Menor"),CONCATENATE("R8C",#REF!),"")</f>
        <v>#REF!</v>
      </c>
      <c r="U13" s="49" t="e">
        <f>IF(AND(#REF!="Muy Alta",#REF!="Menor"),CONCATENATE("R8C",#REF!),"")</f>
        <v>#REF!</v>
      </c>
      <c r="V13" s="47" t="e">
        <f>IF(AND(#REF!="Muy Alta",#REF!="Moderado"),CONCATENATE("R8C",#REF!),"")</f>
        <v>#REF!</v>
      </c>
      <c r="W13" s="48" t="e">
        <f>IF(AND(#REF!="Muy Alta",#REF!="Moderado"),CONCATENATE("R8C",#REF!),"")</f>
        <v>#REF!</v>
      </c>
      <c r="X13" s="48" t="e">
        <f>IF(AND(#REF!="Muy Alta",#REF!="Moderado"),CONCATENATE("R8C",#REF!),"")</f>
        <v>#REF!</v>
      </c>
      <c r="Y13" s="48" t="e">
        <f>IF(AND(#REF!="Muy Alta",#REF!="Moderado"),CONCATENATE("R8C",#REF!),"")</f>
        <v>#REF!</v>
      </c>
      <c r="Z13" s="48" t="e">
        <f>IF(AND(#REF!="Muy Alta",#REF!="Moderado"),CONCATENATE("R8C",#REF!),"")</f>
        <v>#REF!</v>
      </c>
      <c r="AA13" s="49" t="e">
        <f>IF(AND(#REF!="Muy Alta",#REF!="Moderado"),CONCATENATE("R8C",#REF!),"")</f>
        <v>#REF!</v>
      </c>
      <c r="AB13" s="47" t="e">
        <f>IF(AND(#REF!="Muy Alta",#REF!="Mayor"),CONCATENATE("R8C",#REF!),"")</f>
        <v>#REF!</v>
      </c>
      <c r="AC13" s="48" t="e">
        <f>IF(AND(#REF!="Muy Alta",#REF!="Mayor"),CONCATENATE("R8C",#REF!),"")</f>
        <v>#REF!</v>
      </c>
      <c r="AD13" s="48" t="e">
        <f>IF(AND(#REF!="Muy Alta",#REF!="Mayor"),CONCATENATE("R8C",#REF!),"")</f>
        <v>#REF!</v>
      </c>
      <c r="AE13" s="48" t="e">
        <f>IF(AND(#REF!="Muy Alta",#REF!="Mayor"),CONCATENATE("R8C",#REF!),"")</f>
        <v>#REF!</v>
      </c>
      <c r="AF13" s="48" t="e">
        <f>IF(AND(#REF!="Muy Alta",#REF!="Mayor"),CONCATENATE("R8C",#REF!),"")</f>
        <v>#REF!</v>
      </c>
      <c r="AG13" s="49" t="e">
        <f>IF(AND(#REF!="Muy Alta",#REF!="Mayor"),CONCATENATE("R8C",#REF!),"")</f>
        <v>#REF!</v>
      </c>
      <c r="AH13" s="50" t="e">
        <f>IF(AND(#REF!="Muy Alta",#REF!="Catastrófico"),CONCATENATE("R8C",#REF!),"")</f>
        <v>#REF!</v>
      </c>
      <c r="AI13" s="51" t="e">
        <f>IF(AND(#REF!="Muy Alta",#REF!="Catastrófico"),CONCATENATE("R8C",#REF!),"")</f>
        <v>#REF!</v>
      </c>
      <c r="AJ13" s="51" t="e">
        <f>IF(AND(#REF!="Muy Alta",#REF!="Catastrófico"),CONCATENATE("R8C",#REF!),"")</f>
        <v>#REF!</v>
      </c>
      <c r="AK13" s="51" t="e">
        <f>IF(AND(#REF!="Muy Alta",#REF!="Catastrófico"),CONCATENATE("R8C",#REF!),"")</f>
        <v>#REF!</v>
      </c>
      <c r="AL13" s="51" t="e">
        <f>IF(AND(#REF!="Muy Alta",#REF!="Catastrófico"),CONCATENATE("R8C",#REF!),"")</f>
        <v>#REF!</v>
      </c>
      <c r="AM13" s="52" t="e">
        <f>IF(AND(#REF!="Muy Alta",#REF!="Catastrófico"),CONCATENATE("R8C",#REF!),"")</f>
        <v>#REF!</v>
      </c>
      <c r="AN13" s="78"/>
      <c r="AO13" s="434"/>
      <c r="AP13" s="435"/>
      <c r="AQ13" s="435"/>
      <c r="AR13" s="435"/>
      <c r="AS13" s="435"/>
      <c r="AT13" s="436"/>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row>
    <row r="14" spans="1:91" ht="15" customHeight="1" x14ac:dyDescent="0.25">
      <c r="A14" s="78"/>
      <c r="B14" s="373"/>
      <c r="C14" s="373"/>
      <c r="D14" s="374"/>
      <c r="E14" s="414"/>
      <c r="F14" s="415"/>
      <c r="G14" s="415"/>
      <c r="H14" s="415"/>
      <c r="I14" s="416"/>
      <c r="J14" s="47" t="e">
        <f>IF(AND(#REF!="Muy Alta",#REF!="Leve"),CONCATENATE("R9C",#REF!),"")</f>
        <v>#REF!</v>
      </c>
      <c r="K14" s="48" t="e">
        <f>IF(AND(#REF!="Muy Alta",#REF!="Leve"),CONCATENATE("R9C",#REF!),"")</f>
        <v>#REF!</v>
      </c>
      <c r="L14" s="48" t="e">
        <f>IF(AND(#REF!="Muy Alta",#REF!="Leve"),CONCATENATE("R9C",#REF!),"")</f>
        <v>#REF!</v>
      </c>
      <c r="M14" s="48" t="e">
        <f>IF(AND(#REF!="Muy Alta",#REF!="Leve"),CONCATENATE("R9C",#REF!),"")</f>
        <v>#REF!</v>
      </c>
      <c r="N14" s="48" t="e">
        <f>IF(AND(#REF!="Muy Alta",#REF!="Leve"),CONCATENATE("R9C",#REF!),"")</f>
        <v>#REF!</v>
      </c>
      <c r="O14" s="49" t="e">
        <f>IF(AND(#REF!="Muy Alta",#REF!="Leve"),CONCATENATE("R9C",#REF!),"")</f>
        <v>#REF!</v>
      </c>
      <c r="P14" s="47" t="e">
        <f>IF(AND(#REF!="Muy Alta",#REF!="Menor"),CONCATENATE("R9C",#REF!),"")</f>
        <v>#REF!</v>
      </c>
      <c r="Q14" s="48" t="e">
        <f>IF(AND(#REF!="Muy Alta",#REF!="Menor"),CONCATENATE("R9C",#REF!),"")</f>
        <v>#REF!</v>
      </c>
      <c r="R14" s="48" t="e">
        <f>IF(AND(#REF!="Muy Alta",#REF!="Menor"),CONCATENATE("R9C",#REF!),"")</f>
        <v>#REF!</v>
      </c>
      <c r="S14" s="48" t="e">
        <f>IF(AND(#REF!="Muy Alta",#REF!="Menor"),CONCATENATE("R9C",#REF!),"")</f>
        <v>#REF!</v>
      </c>
      <c r="T14" s="48" t="e">
        <f>IF(AND(#REF!="Muy Alta",#REF!="Menor"),CONCATENATE("R9C",#REF!),"")</f>
        <v>#REF!</v>
      </c>
      <c r="U14" s="49" t="e">
        <f>IF(AND(#REF!="Muy Alta",#REF!="Menor"),CONCATENATE("R9C",#REF!),"")</f>
        <v>#REF!</v>
      </c>
      <c r="V14" s="47" t="e">
        <f>IF(AND(#REF!="Muy Alta",#REF!="Moderado"),CONCATENATE("R9C",#REF!),"")</f>
        <v>#REF!</v>
      </c>
      <c r="W14" s="48" t="e">
        <f>IF(AND(#REF!="Muy Alta",#REF!="Moderado"),CONCATENATE("R9C",#REF!),"")</f>
        <v>#REF!</v>
      </c>
      <c r="X14" s="48" t="e">
        <f>IF(AND(#REF!="Muy Alta",#REF!="Moderado"),CONCATENATE("R9C",#REF!),"")</f>
        <v>#REF!</v>
      </c>
      <c r="Y14" s="48" t="e">
        <f>IF(AND(#REF!="Muy Alta",#REF!="Moderado"),CONCATENATE("R9C",#REF!),"")</f>
        <v>#REF!</v>
      </c>
      <c r="Z14" s="48" t="e">
        <f>IF(AND(#REF!="Muy Alta",#REF!="Moderado"),CONCATENATE("R9C",#REF!),"")</f>
        <v>#REF!</v>
      </c>
      <c r="AA14" s="49" t="e">
        <f>IF(AND(#REF!="Muy Alta",#REF!="Moderado"),CONCATENATE("R9C",#REF!),"")</f>
        <v>#REF!</v>
      </c>
      <c r="AB14" s="47" t="e">
        <f>IF(AND(#REF!="Muy Alta",#REF!="Mayor"),CONCATENATE("R9C",#REF!),"")</f>
        <v>#REF!</v>
      </c>
      <c r="AC14" s="48" t="e">
        <f>IF(AND(#REF!="Muy Alta",#REF!="Mayor"),CONCATENATE("R9C",#REF!),"")</f>
        <v>#REF!</v>
      </c>
      <c r="AD14" s="48" t="e">
        <f>IF(AND(#REF!="Muy Alta",#REF!="Mayor"),CONCATENATE("R9C",#REF!),"")</f>
        <v>#REF!</v>
      </c>
      <c r="AE14" s="48" t="e">
        <f>IF(AND(#REF!="Muy Alta",#REF!="Mayor"),CONCATENATE("R9C",#REF!),"")</f>
        <v>#REF!</v>
      </c>
      <c r="AF14" s="48" t="e">
        <f>IF(AND(#REF!="Muy Alta",#REF!="Mayor"),CONCATENATE("R9C",#REF!),"")</f>
        <v>#REF!</v>
      </c>
      <c r="AG14" s="49" t="e">
        <f>IF(AND(#REF!="Muy Alta",#REF!="Mayor"),CONCATENATE("R9C",#REF!),"")</f>
        <v>#REF!</v>
      </c>
      <c r="AH14" s="50" t="e">
        <f>IF(AND(#REF!="Muy Alta",#REF!="Catastrófico"),CONCATENATE("R9C",#REF!),"")</f>
        <v>#REF!</v>
      </c>
      <c r="AI14" s="51" t="e">
        <f>IF(AND(#REF!="Muy Alta",#REF!="Catastrófico"),CONCATENATE("R9C",#REF!),"")</f>
        <v>#REF!</v>
      </c>
      <c r="AJ14" s="51" t="e">
        <f>IF(AND(#REF!="Muy Alta",#REF!="Catastrófico"),CONCATENATE("R9C",#REF!),"")</f>
        <v>#REF!</v>
      </c>
      <c r="AK14" s="51" t="e">
        <f>IF(AND(#REF!="Muy Alta",#REF!="Catastrófico"),CONCATENATE("R9C",#REF!),"")</f>
        <v>#REF!</v>
      </c>
      <c r="AL14" s="51" t="e">
        <f>IF(AND(#REF!="Muy Alta",#REF!="Catastrófico"),CONCATENATE("R9C",#REF!),"")</f>
        <v>#REF!</v>
      </c>
      <c r="AM14" s="52" t="e">
        <f>IF(AND(#REF!="Muy Alta",#REF!="Catastrófico"),CONCATENATE("R9C",#REF!),"")</f>
        <v>#REF!</v>
      </c>
      <c r="AN14" s="78"/>
      <c r="AO14" s="434"/>
      <c r="AP14" s="435"/>
      <c r="AQ14" s="435"/>
      <c r="AR14" s="435"/>
      <c r="AS14" s="435"/>
      <c r="AT14" s="436"/>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row>
    <row r="15" spans="1:91" ht="15.75" customHeight="1" thickBot="1" x14ac:dyDescent="0.3">
      <c r="A15" s="78"/>
      <c r="B15" s="373"/>
      <c r="C15" s="373"/>
      <c r="D15" s="374"/>
      <c r="E15" s="417"/>
      <c r="F15" s="418"/>
      <c r="G15" s="418"/>
      <c r="H15" s="418"/>
      <c r="I15" s="419"/>
      <c r="J15" s="53" t="e">
        <f>IF(AND(#REF!="Muy Alta",#REF!="Leve"),CONCATENATE("R10C",#REF!),"")</f>
        <v>#REF!</v>
      </c>
      <c r="K15" s="54" t="e">
        <f>IF(AND(#REF!="Muy Alta",#REF!="Leve"),CONCATENATE("R10C",#REF!),"")</f>
        <v>#REF!</v>
      </c>
      <c r="L15" s="54" t="e">
        <f>IF(AND(#REF!="Muy Alta",#REF!="Leve"),CONCATENATE("R10C",#REF!),"")</f>
        <v>#REF!</v>
      </c>
      <c r="M15" s="54" t="e">
        <f>IF(AND(#REF!="Muy Alta",#REF!="Leve"),CONCATENATE("R10C",#REF!),"")</f>
        <v>#REF!</v>
      </c>
      <c r="N15" s="54" t="e">
        <f>IF(AND(#REF!="Muy Alta",#REF!="Leve"),CONCATENATE("R10C",#REF!),"")</f>
        <v>#REF!</v>
      </c>
      <c r="O15" s="55" t="e">
        <f>IF(AND(#REF!="Muy Alta",#REF!="Leve"),CONCATENATE("R10C",#REF!),"")</f>
        <v>#REF!</v>
      </c>
      <c r="P15" s="47" t="e">
        <f>IF(AND(#REF!="Muy Alta",#REF!="Menor"),CONCATENATE("R10C",#REF!),"")</f>
        <v>#REF!</v>
      </c>
      <c r="Q15" s="48" t="e">
        <f>IF(AND(#REF!="Muy Alta",#REF!="Menor"),CONCATENATE("R10C",#REF!),"")</f>
        <v>#REF!</v>
      </c>
      <c r="R15" s="48" t="e">
        <f>IF(AND(#REF!="Muy Alta",#REF!="Menor"),CONCATENATE("R10C",#REF!),"")</f>
        <v>#REF!</v>
      </c>
      <c r="S15" s="48" t="e">
        <f>IF(AND(#REF!="Muy Alta",#REF!="Menor"),CONCATENATE("R10C",#REF!),"")</f>
        <v>#REF!</v>
      </c>
      <c r="T15" s="48" t="e">
        <f>IF(AND(#REF!="Muy Alta",#REF!="Menor"),CONCATENATE("R10C",#REF!),"")</f>
        <v>#REF!</v>
      </c>
      <c r="U15" s="49" t="e">
        <f>IF(AND(#REF!="Muy Alta",#REF!="Menor"),CONCATENATE("R10C",#REF!),"")</f>
        <v>#REF!</v>
      </c>
      <c r="V15" s="53" t="e">
        <f>IF(AND(#REF!="Muy Alta",#REF!="Moderado"),CONCATENATE("R10C",#REF!),"")</f>
        <v>#REF!</v>
      </c>
      <c r="W15" s="54" t="e">
        <f>IF(AND(#REF!="Muy Alta",#REF!="Moderado"),CONCATENATE("R10C",#REF!),"")</f>
        <v>#REF!</v>
      </c>
      <c r="X15" s="54" t="e">
        <f>IF(AND(#REF!="Muy Alta",#REF!="Moderado"),CONCATENATE("R10C",#REF!),"")</f>
        <v>#REF!</v>
      </c>
      <c r="Y15" s="54" t="e">
        <f>IF(AND(#REF!="Muy Alta",#REF!="Moderado"),CONCATENATE("R10C",#REF!),"")</f>
        <v>#REF!</v>
      </c>
      <c r="Z15" s="54" t="e">
        <f>IF(AND(#REF!="Muy Alta",#REF!="Moderado"),CONCATENATE("R10C",#REF!),"")</f>
        <v>#REF!</v>
      </c>
      <c r="AA15" s="55" t="e">
        <f>IF(AND(#REF!="Muy Alta",#REF!="Moderado"),CONCATENATE("R10C",#REF!),"")</f>
        <v>#REF!</v>
      </c>
      <c r="AB15" s="47" t="e">
        <f>IF(AND(#REF!="Muy Alta",#REF!="Mayor"),CONCATENATE("R10C",#REF!),"")</f>
        <v>#REF!</v>
      </c>
      <c r="AC15" s="48" t="e">
        <f>IF(AND(#REF!="Muy Alta",#REF!="Mayor"),CONCATENATE("R10C",#REF!),"")</f>
        <v>#REF!</v>
      </c>
      <c r="AD15" s="48" t="e">
        <f>IF(AND(#REF!="Muy Alta",#REF!="Mayor"),CONCATENATE("R10C",#REF!),"")</f>
        <v>#REF!</v>
      </c>
      <c r="AE15" s="48" t="e">
        <f>IF(AND(#REF!="Muy Alta",#REF!="Mayor"),CONCATENATE("R10C",#REF!),"")</f>
        <v>#REF!</v>
      </c>
      <c r="AF15" s="48" t="e">
        <f>IF(AND(#REF!="Muy Alta",#REF!="Mayor"),CONCATENATE("R10C",#REF!),"")</f>
        <v>#REF!</v>
      </c>
      <c r="AG15" s="49" t="e">
        <f>IF(AND(#REF!="Muy Alta",#REF!="Mayor"),CONCATENATE("R10C",#REF!),"")</f>
        <v>#REF!</v>
      </c>
      <c r="AH15" s="56" t="e">
        <f>IF(AND(#REF!="Muy Alta",#REF!="Catastrófico"),CONCATENATE("R10C",#REF!),"")</f>
        <v>#REF!</v>
      </c>
      <c r="AI15" s="57" t="e">
        <f>IF(AND(#REF!="Muy Alta",#REF!="Catastrófico"),CONCATENATE("R10C",#REF!),"")</f>
        <v>#REF!</v>
      </c>
      <c r="AJ15" s="57" t="e">
        <f>IF(AND(#REF!="Muy Alta",#REF!="Catastrófico"),CONCATENATE("R10C",#REF!),"")</f>
        <v>#REF!</v>
      </c>
      <c r="AK15" s="57" t="e">
        <f>IF(AND(#REF!="Muy Alta",#REF!="Catastrófico"),CONCATENATE("R10C",#REF!),"")</f>
        <v>#REF!</v>
      </c>
      <c r="AL15" s="57" t="e">
        <f>IF(AND(#REF!="Muy Alta",#REF!="Catastrófico"),CONCATENATE("R10C",#REF!),"")</f>
        <v>#REF!</v>
      </c>
      <c r="AM15" s="58" t="e">
        <f>IF(AND(#REF!="Muy Alta",#REF!="Catastrófico"),CONCATENATE("R10C",#REF!),"")</f>
        <v>#REF!</v>
      </c>
      <c r="AN15" s="78"/>
      <c r="AO15" s="437"/>
      <c r="AP15" s="438"/>
      <c r="AQ15" s="438"/>
      <c r="AR15" s="438"/>
      <c r="AS15" s="438"/>
      <c r="AT15" s="439"/>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row>
    <row r="16" spans="1:91" ht="15" customHeight="1" x14ac:dyDescent="0.25">
      <c r="A16" s="78"/>
      <c r="B16" s="373"/>
      <c r="C16" s="373"/>
      <c r="D16" s="374"/>
      <c r="E16" s="411" t="s">
        <v>137</v>
      </c>
      <c r="F16" s="412"/>
      <c r="G16" s="412"/>
      <c r="H16" s="412"/>
      <c r="I16" s="412"/>
      <c r="J16" s="59" t="e">
        <f>IF(AND(#REF!="Alta",#REF!="Leve"),CONCATENATE("R1C",#REF!),"")</f>
        <v>#REF!</v>
      </c>
      <c r="K16" s="60" t="e">
        <f>IF(AND(#REF!="Alta",#REF!="Leve"),CONCATENATE("R1C",#REF!),"")</f>
        <v>#REF!</v>
      </c>
      <c r="L16" s="60" t="e">
        <f>IF(AND(#REF!="Alta",#REF!="Leve"),CONCATENATE("R1C",#REF!),"")</f>
        <v>#REF!</v>
      </c>
      <c r="M16" s="60" t="e">
        <f>IF(AND(#REF!="Alta",#REF!="Leve"),CONCATENATE("R1C",#REF!),"")</f>
        <v>#REF!</v>
      </c>
      <c r="N16" s="60" t="e">
        <f>IF(AND(#REF!="Alta",#REF!="Leve"),CONCATENATE("R1C",#REF!),"")</f>
        <v>#REF!</v>
      </c>
      <c r="O16" s="61" t="e">
        <f>IF(AND(#REF!="Alta",#REF!="Leve"),CONCATENATE("R1C",#REF!),"")</f>
        <v>#REF!</v>
      </c>
      <c r="P16" s="59" t="e">
        <f>IF(AND(#REF!="Alta",#REF!="Menor"),CONCATENATE("R1C",#REF!),"")</f>
        <v>#REF!</v>
      </c>
      <c r="Q16" s="60" t="e">
        <f>IF(AND(#REF!="Alta",#REF!="Menor"),CONCATENATE("R1C",#REF!),"")</f>
        <v>#REF!</v>
      </c>
      <c r="R16" s="60" t="e">
        <f>IF(AND(#REF!="Alta",#REF!="Menor"),CONCATENATE("R1C",#REF!),"")</f>
        <v>#REF!</v>
      </c>
      <c r="S16" s="60" t="e">
        <f>IF(AND(#REF!="Alta",#REF!="Menor"),CONCATENATE("R1C",#REF!),"")</f>
        <v>#REF!</v>
      </c>
      <c r="T16" s="60" t="e">
        <f>IF(AND(#REF!="Alta",#REF!="Menor"),CONCATENATE("R1C",#REF!),"")</f>
        <v>#REF!</v>
      </c>
      <c r="U16" s="61" t="e">
        <f>IF(AND(#REF!="Alta",#REF!="Menor"),CONCATENATE("R1C",#REF!),"")</f>
        <v>#REF!</v>
      </c>
      <c r="V16" s="41" t="e">
        <f>IF(AND(#REF!="Alta",#REF!="Moderado"),CONCATENATE("R1C",#REF!),"")</f>
        <v>#REF!</v>
      </c>
      <c r="W16" s="42" t="e">
        <f>IF(AND(#REF!="Alta",#REF!="Moderado"),CONCATENATE("R1C",#REF!),"")</f>
        <v>#REF!</v>
      </c>
      <c r="X16" s="42" t="e">
        <f>IF(AND(#REF!="Alta",#REF!="Moderado"),CONCATENATE("R1C",#REF!),"")</f>
        <v>#REF!</v>
      </c>
      <c r="Y16" s="42" t="e">
        <f>IF(AND(#REF!="Alta",#REF!="Moderado"),CONCATENATE("R1C",#REF!),"")</f>
        <v>#REF!</v>
      </c>
      <c r="Z16" s="42" t="e">
        <f>IF(AND(#REF!="Alta",#REF!="Moderado"),CONCATENATE("R1C",#REF!),"")</f>
        <v>#REF!</v>
      </c>
      <c r="AA16" s="43" t="e">
        <f>IF(AND(#REF!="Alta",#REF!="Moderado"),CONCATENATE("R1C",#REF!),"")</f>
        <v>#REF!</v>
      </c>
      <c r="AB16" s="41" t="e">
        <f>IF(AND(#REF!="Alta",#REF!="Mayor"),CONCATENATE("R1C",#REF!),"")</f>
        <v>#REF!</v>
      </c>
      <c r="AC16" s="42" t="e">
        <f>IF(AND(#REF!="Alta",#REF!="Mayor"),CONCATENATE("R1C",#REF!),"")</f>
        <v>#REF!</v>
      </c>
      <c r="AD16" s="42" t="e">
        <f>IF(AND(#REF!="Alta",#REF!="Mayor"),CONCATENATE("R1C",#REF!),"")</f>
        <v>#REF!</v>
      </c>
      <c r="AE16" s="42" t="e">
        <f>IF(AND(#REF!="Alta",#REF!="Mayor"),CONCATENATE("R1C",#REF!),"")</f>
        <v>#REF!</v>
      </c>
      <c r="AF16" s="42" t="e">
        <f>IF(AND(#REF!="Alta",#REF!="Mayor"),CONCATENATE("R1C",#REF!),"")</f>
        <v>#REF!</v>
      </c>
      <c r="AG16" s="43" t="e">
        <f>IF(AND(#REF!="Alta",#REF!="Mayor"),CONCATENATE("R1C",#REF!),"")</f>
        <v>#REF!</v>
      </c>
      <c r="AH16" s="44" t="e">
        <f>IF(AND(#REF!="Alta",#REF!="Catastrófico"),CONCATENATE("R1C",#REF!),"")</f>
        <v>#REF!</v>
      </c>
      <c r="AI16" s="45" t="e">
        <f>IF(AND(#REF!="Alta",#REF!="Catastrófico"),CONCATENATE("R1C",#REF!),"")</f>
        <v>#REF!</v>
      </c>
      <c r="AJ16" s="45" t="e">
        <f>IF(AND(#REF!="Alta",#REF!="Catastrófico"),CONCATENATE("R1C",#REF!),"")</f>
        <v>#REF!</v>
      </c>
      <c r="AK16" s="45" t="e">
        <f>IF(AND(#REF!="Alta",#REF!="Catastrófico"),CONCATENATE("R1C",#REF!),"")</f>
        <v>#REF!</v>
      </c>
      <c r="AL16" s="45" t="e">
        <f>IF(AND(#REF!="Alta",#REF!="Catastrófico"),CONCATENATE("R1C",#REF!),"")</f>
        <v>#REF!</v>
      </c>
      <c r="AM16" s="46" t="e">
        <f>IF(AND(#REF!="Alta",#REF!="Catastrófico"),CONCATENATE("R1C",#REF!),"")</f>
        <v>#REF!</v>
      </c>
      <c r="AN16" s="78"/>
      <c r="AO16" s="421" t="s">
        <v>138</v>
      </c>
      <c r="AP16" s="422"/>
      <c r="AQ16" s="422"/>
      <c r="AR16" s="422"/>
      <c r="AS16" s="422"/>
      <c r="AT16" s="423"/>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row>
    <row r="17" spans="1:76" ht="15" customHeight="1" x14ac:dyDescent="0.25">
      <c r="A17" s="78"/>
      <c r="B17" s="373"/>
      <c r="C17" s="373"/>
      <c r="D17" s="374"/>
      <c r="E17" s="430"/>
      <c r="F17" s="415"/>
      <c r="G17" s="415"/>
      <c r="H17" s="415"/>
      <c r="I17" s="415"/>
      <c r="J17" s="62" t="e">
        <f>IF(AND(#REF!="Alta",#REF!="Leve"),CONCATENATE("R2C",#REF!),"")</f>
        <v>#REF!</v>
      </c>
      <c r="K17" s="63" t="e">
        <f>IF(AND(#REF!="Alta",#REF!="Leve"),CONCATENATE("R2C",#REF!),"")</f>
        <v>#REF!</v>
      </c>
      <c r="L17" s="63" t="e">
        <f>IF(AND(#REF!="Alta",#REF!="Leve"),CONCATENATE("R2C",#REF!),"")</f>
        <v>#REF!</v>
      </c>
      <c r="M17" s="63" t="e">
        <f>IF(AND(#REF!="Alta",#REF!="Leve"),CONCATENATE("R2C",#REF!),"")</f>
        <v>#REF!</v>
      </c>
      <c r="N17" s="63" t="e">
        <f>IF(AND(#REF!="Alta",#REF!="Leve"),CONCATENATE("R2C",#REF!),"")</f>
        <v>#REF!</v>
      </c>
      <c r="O17" s="64" t="e">
        <f>IF(AND(#REF!="Alta",#REF!="Leve"),CONCATENATE("R2C",#REF!),"")</f>
        <v>#REF!</v>
      </c>
      <c r="P17" s="62" t="e">
        <f>IF(AND(#REF!="Alta",#REF!="Menor"),CONCATENATE("R2C",#REF!),"")</f>
        <v>#REF!</v>
      </c>
      <c r="Q17" s="63" t="e">
        <f>IF(AND(#REF!="Alta",#REF!="Menor"),CONCATENATE("R2C",#REF!),"")</f>
        <v>#REF!</v>
      </c>
      <c r="R17" s="63" t="e">
        <f>IF(AND(#REF!="Alta",#REF!="Menor"),CONCATENATE("R2C",#REF!),"")</f>
        <v>#REF!</v>
      </c>
      <c r="S17" s="63" t="e">
        <f>IF(AND(#REF!="Alta",#REF!="Menor"),CONCATENATE("R2C",#REF!),"")</f>
        <v>#REF!</v>
      </c>
      <c r="T17" s="63" t="e">
        <f>IF(AND(#REF!="Alta",#REF!="Menor"),CONCATENATE("R2C",#REF!),"")</f>
        <v>#REF!</v>
      </c>
      <c r="U17" s="64" t="e">
        <f>IF(AND(#REF!="Alta",#REF!="Menor"),CONCATENATE("R2C",#REF!),"")</f>
        <v>#REF!</v>
      </c>
      <c r="V17" s="47" t="e">
        <f>IF(AND(#REF!="Alta",#REF!="Moderado"),CONCATENATE("R2C",#REF!),"")</f>
        <v>#REF!</v>
      </c>
      <c r="W17" s="48" t="e">
        <f>IF(AND(#REF!="Alta",#REF!="Moderado"),CONCATENATE("R2C",#REF!),"")</f>
        <v>#REF!</v>
      </c>
      <c r="X17" s="48" t="e">
        <f>IF(AND(#REF!="Alta",#REF!="Moderado"),CONCATENATE("R2C",#REF!),"")</f>
        <v>#REF!</v>
      </c>
      <c r="Y17" s="48" t="e">
        <f>IF(AND(#REF!="Alta",#REF!="Moderado"),CONCATENATE("R2C",#REF!),"")</f>
        <v>#REF!</v>
      </c>
      <c r="Z17" s="48" t="e">
        <f>IF(AND(#REF!="Alta",#REF!="Moderado"),CONCATENATE("R2C",#REF!),"")</f>
        <v>#REF!</v>
      </c>
      <c r="AA17" s="49" t="e">
        <f>IF(AND(#REF!="Alta",#REF!="Moderado"),CONCATENATE("R2C",#REF!),"")</f>
        <v>#REF!</v>
      </c>
      <c r="AB17" s="47" t="e">
        <f>IF(AND(#REF!="Alta",#REF!="Mayor"),CONCATENATE("R2C",#REF!),"")</f>
        <v>#REF!</v>
      </c>
      <c r="AC17" s="48" t="e">
        <f>IF(AND(#REF!="Alta",#REF!="Mayor"),CONCATENATE("R2C",#REF!),"")</f>
        <v>#REF!</v>
      </c>
      <c r="AD17" s="48" t="e">
        <f>IF(AND(#REF!="Alta",#REF!="Mayor"),CONCATENATE("R2C",#REF!),"")</f>
        <v>#REF!</v>
      </c>
      <c r="AE17" s="48" t="e">
        <f>IF(AND(#REF!="Alta",#REF!="Mayor"),CONCATENATE("R2C",#REF!),"")</f>
        <v>#REF!</v>
      </c>
      <c r="AF17" s="48" t="e">
        <f>IF(AND(#REF!="Alta",#REF!="Mayor"),CONCATENATE("R2C",#REF!),"")</f>
        <v>#REF!</v>
      </c>
      <c r="AG17" s="49" t="e">
        <f>IF(AND(#REF!="Alta",#REF!="Mayor"),CONCATENATE("R2C",#REF!),"")</f>
        <v>#REF!</v>
      </c>
      <c r="AH17" s="50" t="e">
        <f>IF(AND(#REF!="Alta",#REF!="Catastrófico"),CONCATENATE("R2C",#REF!),"")</f>
        <v>#REF!</v>
      </c>
      <c r="AI17" s="51" t="e">
        <f>IF(AND(#REF!="Alta",#REF!="Catastrófico"),CONCATENATE("R2C",#REF!),"")</f>
        <v>#REF!</v>
      </c>
      <c r="AJ17" s="51" t="e">
        <f>IF(AND(#REF!="Alta",#REF!="Catastrófico"),CONCATENATE("R2C",#REF!),"")</f>
        <v>#REF!</v>
      </c>
      <c r="AK17" s="51" t="e">
        <f>IF(AND(#REF!="Alta",#REF!="Catastrófico"),CONCATENATE("R2C",#REF!),"")</f>
        <v>#REF!</v>
      </c>
      <c r="AL17" s="51" t="e">
        <f>IF(AND(#REF!="Alta",#REF!="Catastrófico"),CONCATENATE("R2C",#REF!),"")</f>
        <v>#REF!</v>
      </c>
      <c r="AM17" s="52" t="e">
        <f>IF(AND(#REF!="Alta",#REF!="Catastrófico"),CONCATENATE("R2C",#REF!),"")</f>
        <v>#REF!</v>
      </c>
      <c r="AN17" s="78"/>
      <c r="AO17" s="424"/>
      <c r="AP17" s="425"/>
      <c r="AQ17" s="425"/>
      <c r="AR17" s="425"/>
      <c r="AS17" s="425"/>
      <c r="AT17" s="426"/>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row>
    <row r="18" spans="1:76" ht="15" customHeight="1" x14ac:dyDescent="0.25">
      <c r="A18" s="78"/>
      <c r="B18" s="373"/>
      <c r="C18" s="373"/>
      <c r="D18" s="374"/>
      <c r="E18" s="414"/>
      <c r="F18" s="415"/>
      <c r="G18" s="415"/>
      <c r="H18" s="415"/>
      <c r="I18" s="415"/>
      <c r="J18" s="62" t="e">
        <f>IF(AND(#REF!="Alta",#REF!="Leve"),CONCATENATE("R3C",#REF!),"")</f>
        <v>#REF!</v>
      </c>
      <c r="K18" s="63" t="e">
        <f>IF(AND(#REF!="Alta",#REF!="Leve"),CONCATENATE("R3C",#REF!),"")</f>
        <v>#REF!</v>
      </c>
      <c r="L18" s="63" t="e">
        <f>IF(AND(#REF!="Alta",#REF!="Leve"),CONCATENATE("R3C",#REF!),"")</f>
        <v>#REF!</v>
      </c>
      <c r="M18" s="63" t="e">
        <f>IF(AND(#REF!="Alta",#REF!="Leve"),CONCATENATE("R3C",#REF!),"")</f>
        <v>#REF!</v>
      </c>
      <c r="N18" s="63" t="e">
        <f>IF(AND(#REF!="Alta",#REF!="Leve"),CONCATENATE("R3C",#REF!),"")</f>
        <v>#REF!</v>
      </c>
      <c r="O18" s="64" t="e">
        <f>IF(AND(#REF!="Alta",#REF!="Leve"),CONCATENATE("R3C",#REF!),"")</f>
        <v>#REF!</v>
      </c>
      <c r="P18" s="62" t="e">
        <f>IF(AND(#REF!="Alta",#REF!="Menor"),CONCATENATE("R3C",#REF!),"")</f>
        <v>#REF!</v>
      </c>
      <c r="Q18" s="63" t="e">
        <f>IF(AND(#REF!="Alta",#REF!="Menor"),CONCATENATE("R3C",#REF!),"")</f>
        <v>#REF!</v>
      </c>
      <c r="R18" s="63" t="e">
        <f>IF(AND(#REF!="Alta",#REF!="Menor"),CONCATENATE("R3C",#REF!),"")</f>
        <v>#REF!</v>
      </c>
      <c r="S18" s="63" t="e">
        <f>IF(AND(#REF!="Alta",#REF!="Menor"),CONCATENATE("R3C",#REF!),"")</f>
        <v>#REF!</v>
      </c>
      <c r="T18" s="63" t="e">
        <f>IF(AND(#REF!="Alta",#REF!="Menor"),CONCATENATE("R3C",#REF!),"")</f>
        <v>#REF!</v>
      </c>
      <c r="U18" s="64" t="e">
        <f>IF(AND(#REF!="Alta",#REF!="Menor"),CONCATENATE("R3C",#REF!),"")</f>
        <v>#REF!</v>
      </c>
      <c r="V18" s="47" t="e">
        <f>IF(AND(#REF!="Alta",#REF!="Moderado"),CONCATENATE("R3C",#REF!),"")</f>
        <v>#REF!</v>
      </c>
      <c r="W18" s="48" t="e">
        <f>IF(AND(#REF!="Alta",#REF!="Moderado"),CONCATENATE("R3C",#REF!),"")</f>
        <v>#REF!</v>
      </c>
      <c r="X18" s="48" t="e">
        <f>IF(AND(#REF!="Alta",#REF!="Moderado"),CONCATENATE("R3C",#REF!),"")</f>
        <v>#REF!</v>
      </c>
      <c r="Y18" s="48" t="e">
        <f>IF(AND(#REF!="Alta",#REF!="Moderado"),CONCATENATE("R3C",#REF!),"")</f>
        <v>#REF!</v>
      </c>
      <c r="Z18" s="48" t="e">
        <f>IF(AND(#REF!="Alta",#REF!="Moderado"),CONCATENATE("R3C",#REF!),"")</f>
        <v>#REF!</v>
      </c>
      <c r="AA18" s="49" t="e">
        <f>IF(AND(#REF!="Alta",#REF!="Moderado"),CONCATENATE("R3C",#REF!),"")</f>
        <v>#REF!</v>
      </c>
      <c r="AB18" s="47" t="e">
        <f>IF(AND(#REF!="Alta",#REF!="Mayor"),CONCATENATE("R3C",#REF!),"")</f>
        <v>#REF!</v>
      </c>
      <c r="AC18" s="48" t="e">
        <f>IF(AND(#REF!="Alta",#REF!="Mayor"),CONCATENATE("R3C",#REF!),"")</f>
        <v>#REF!</v>
      </c>
      <c r="AD18" s="48" t="e">
        <f>IF(AND(#REF!="Alta",#REF!="Mayor"),CONCATENATE("R3C",#REF!),"")</f>
        <v>#REF!</v>
      </c>
      <c r="AE18" s="48" t="e">
        <f>IF(AND(#REF!="Alta",#REF!="Mayor"),CONCATENATE("R3C",#REF!),"")</f>
        <v>#REF!</v>
      </c>
      <c r="AF18" s="48" t="e">
        <f>IF(AND(#REF!="Alta",#REF!="Mayor"),CONCATENATE("R3C",#REF!),"")</f>
        <v>#REF!</v>
      </c>
      <c r="AG18" s="49" t="e">
        <f>IF(AND(#REF!="Alta",#REF!="Mayor"),CONCATENATE("R3C",#REF!),"")</f>
        <v>#REF!</v>
      </c>
      <c r="AH18" s="50" t="e">
        <f>IF(AND(#REF!="Alta",#REF!="Catastrófico"),CONCATENATE("R3C",#REF!),"")</f>
        <v>#REF!</v>
      </c>
      <c r="AI18" s="51" t="e">
        <f>IF(AND(#REF!="Alta",#REF!="Catastrófico"),CONCATENATE("R3C",#REF!),"")</f>
        <v>#REF!</v>
      </c>
      <c r="AJ18" s="51" t="e">
        <f>IF(AND(#REF!="Alta",#REF!="Catastrófico"),CONCATENATE("R3C",#REF!),"")</f>
        <v>#REF!</v>
      </c>
      <c r="AK18" s="51" t="e">
        <f>IF(AND(#REF!="Alta",#REF!="Catastrófico"),CONCATENATE("R3C",#REF!),"")</f>
        <v>#REF!</v>
      </c>
      <c r="AL18" s="51" t="e">
        <f>IF(AND(#REF!="Alta",#REF!="Catastrófico"),CONCATENATE("R3C",#REF!),"")</f>
        <v>#REF!</v>
      </c>
      <c r="AM18" s="52" t="e">
        <f>IF(AND(#REF!="Alta",#REF!="Catastrófico"),CONCATENATE("R3C",#REF!),"")</f>
        <v>#REF!</v>
      </c>
      <c r="AN18" s="78"/>
      <c r="AO18" s="424"/>
      <c r="AP18" s="425"/>
      <c r="AQ18" s="425"/>
      <c r="AR18" s="425"/>
      <c r="AS18" s="425"/>
      <c r="AT18" s="426"/>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row>
    <row r="19" spans="1:76" ht="15" customHeight="1" x14ac:dyDescent="0.25">
      <c r="A19" s="78"/>
      <c r="B19" s="373"/>
      <c r="C19" s="373"/>
      <c r="D19" s="374"/>
      <c r="E19" s="414"/>
      <c r="F19" s="415"/>
      <c r="G19" s="415"/>
      <c r="H19" s="415"/>
      <c r="I19" s="415"/>
      <c r="J19" s="62" t="e">
        <f>IF(AND(#REF!="Alta",#REF!="Leve"),CONCATENATE("R4C",#REF!),"")</f>
        <v>#REF!</v>
      </c>
      <c r="K19" s="63" t="e">
        <f>IF(AND(#REF!="Alta",#REF!="Leve"),CONCATENATE("R4C",#REF!),"")</f>
        <v>#REF!</v>
      </c>
      <c r="L19" s="63" t="e">
        <f>IF(AND(#REF!="Alta",#REF!="Leve"),CONCATENATE("R4C",#REF!),"")</f>
        <v>#REF!</v>
      </c>
      <c r="M19" s="63" t="e">
        <f>IF(AND(#REF!="Alta",#REF!="Leve"),CONCATENATE("R4C",#REF!),"")</f>
        <v>#REF!</v>
      </c>
      <c r="N19" s="63" t="e">
        <f>IF(AND(#REF!="Alta",#REF!="Leve"),CONCATENATE("R4C",#REF!),"")</f>
        <v>#REF!</v>
      </c>
      <c r="O19" s="64" t="e">
        <f>IF(AND(#REF!="Alta",#REF!="Leve"),CONCATENATE("R4C",#REF!),"")</f>
        <v>#REF!</v>
      </c>
      <c r="P19" s="62" t="e">
        <f>IF(AND(#REF!="Alta",#REF!="Menor"),CONCATENATE("R4C",#REF!),"")</f>
        <v>#REF!</v>
      </c>
      <c r="Q19" s="63" t="e">
        <f>IF(AND(#REF!="Alta",#REF!="Menor"),CONCATENATE("R4C",#REF!),"")</f>
        <v>#REF!</v>
      </c>
      <c r="R19" s="63" t="e">
        <f>IF(AND(#REF!="Alta",#REF!="Menor"),CONCATENATE("R4C",#REF!),"")</f>
        <v>#REF!</v>
      </c>
      <c r="S19" s="63" t="e">
        <f>IF(AND(#REF!="Alta",#REF!="Menor"),CONCATENATE("R4C",#REF!),"")</f>
        <v>#REF!</v>
      </c>
      <c r="T19" s="63" t="e">
        <f>IF(AND(#REF!="Alta",#REF!="Menor"),CONCATENATE("R4C",#REF!),"")</f>
        <v>#REF!</v>
      </c>
      <c r="U19" s="64" t="e">
        <f>IF(AND(#REF!="Alta",#REF!="Menor"),CONCATENATE("R4C",#REF!),"")</f>
        <v>#REF!</v>
      </c>
      <c r="V19" s="47" t="e">
        <f>IF(AND(#REF!="Alta",#REF!="Moderado"),CONCATENATE("R4C",#REF!),"")</f>
        <v>#REF!</v>
      </c>
      <c r="W19" s="48" t="e">
        <f>IF(AND(#REF!="Alta",#REF!="Moderado"),CONCATENATE("R4C",#REF!),"")</f>
        <v>#REF!</v>
      </c>
      <c r="X19" s="48" t="e">
        <f>IF(AND(#REF!="Alta",#REF!="Moderado"),CONCATENATE("R4C",#REF!),"")</f>
        <v>#REF!</v>
      </c>
      <c r="Y19" s="48" t="e">
        <f>IF(AND(#REF!="Alta",#REF!="Moderado"),CONCATENATE("R4C",#REF!),"")</f>
        <v>#REF!</v>
      </c>
      <c r="Z19" s="48" t="e">
        <f>IF(AND(#REF!="Alta",#REF!="Moderado"),CONCATENATE("R4C",#REF!),"")</f>
        <v>#REF!</v>
      </c>
      <c r="AA19" s="49" t="e">
        <f>IF(AND(#REF!="Alta",#REF!="Moderado"),CONCATENATE("R4C",#REF!),"")</f>
        <v>#REF!</v>
      </c>
      <c r="AB19" s="47" t="e">
        <f>IF(AND(#REF!="Alta",#REF!="Mayor"),CONCATENATE("R4C",#REF!),"")</f>
        <v>#REF!</v>
      </c>
      <c r="AC19" s="48" t="e">
        <f>IF(AND(#REF!="Alta",#REF!="Mayor"),CONCATENATE("R4C",#REF!),"")</f>
        <v>#REF!</v>
      </c>
      <c r="AD19" s="48" t="e">
        <f>IF(AND(#REF!="Alta",#REF!="Mayor"),CONCATENATE("R4C",#REF!),"")</f>
        <v>#REF!</v>
      </c>
      <c r="AE19" s="48" t="e">
        <f>IF(AND(#REF!="Alta",#REF!="Mayor"),CONCATENATE("R4C",#REF!),"")</f>
        <v>#REF!</v>
      </c>
      <c r="AF19" s="48" t="e">
        <f>IF(AND(#REF!="Alta",#REF!="Mayor"),CONCATENATE("R4C",#REF!),"")</f>
        <v>#REF!</v>
      </c>
      <c r="AG19" s="49" t="e">
        <f>IF(AND(#REF!="Alta",#REF!="Mayor"),CONCATENATE("R4C",#REF!),"")</f>
        <v>#REF!</v>
      </c>
      <c r="AH19" s="50" t="e">
        <f>IF(AND(#REF!="Alta",#REF!="Catastrófico"),CONCATENATE("R4C",#REF!),"")</f>
        <v>#REF!</v>
      </c>
      <c r="AI19" s="51" t="e">
        <f>IF(AND(#REF!="Alta",#REF!="Catastrófico"),CONCATENATE("R4C",#REF!),"")</f>
        <v>#REF!</v>
      </c>
      <c r="AJ19" s="51" t="e">
        <f>IF(AND(#REF!="Alta",#REF!="Catastrófico"),CONCATENATE("R4C",#REF!),"")</f>
        <v>#REF!</v>
      </c>
      <c r="AK19" s="51" t="e">
        <f>IF(AND(#REF!="Alta",#REF!="Catastrófico"),CONCATENATE("R4C",#REF!),"")</f>
        <v>#REF!</v>
      </c>
      <c r="AL19" s="51" t="e">
        <f>IF(AND(#REF!="Alta",#REF!="Catastrófico"),CONCATENATE("R4C",#REF!),"")</f>
        <v>#REF!</v>
      </c>
      <c r="AM19" s="52" t="e">
        <f>IF(AND(#REF!="Alta",#REF!="Catastrófico"),CONCATENATE("R4C",#REF!),"")</f>
        <v>#REF!</v>
      </c>
      <c r="AN19" s="78"/>
      <c r="AO19" s="424"/>
      <c r="AP19" s="425"/>
      <c r="AQ19" s="425"/>
      <c r="AR19" s="425"/>
      <c r="AS19" s="425"/>
      <c r="AT19" s="426"/>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row>
    <row r="20" spans="1:76" ht="15" customHeight="1" x14ac:dyDescent="0.25">
      <c r="A20" s="78"/>
      <c r="B20" s="373"/>
      <c r="C20" s="373"/>
      <c r="D20" s="374"/>
      <c r="E20" s="414"/>
      <c r="F20" s="415"/>
      <c r="G20" s="415"/>
      <c r="H20" s="415"/>
      <c r="I20" s="415"/>
      <c r="J20" s="62" t="e">
        <f>IF(AND(#REF!="Alta",#REF!="Leve"),CONCATENATE("R5C",#REF!),"")</f>
        <v>#REF!</v>
      </c>
      <c r="K20" s="63" t="e">
        <f>IF(AND(#REF!="Alta",#REF!="Leve"),CONCATENATE("R5C",#REF!),"")</f>
        <v>#REF!</v>
      </c>
      <c r="L20" s="63" t="e">
        <f>IF(AND(#REF!="Alta",#REF!="Leve"),CONCATENATE("R5C",#REF!),"")</f>
        <v>#REF!</v>
      </c>
      <c r="M20" s="63" t="e">
        <f>IF(AND(#REF!="Alta",#REF!="Leve"),CONCATENATE("R5C",#REF!),"")</f>
        <v>#REF!</v>
      </c>
      <c r="N20" s="63" t="e">
        <f>IF(AND(#REF!="Alta",#REF!="Leve"),CONCATENATE("R5C",#REF!),"")</f>
        <v>#REF!</v>
      </c>
      <c r="O20" s="64" t="e">
        <f>IF(AND(#REF!="Alta",#REF!="Leve"),CONCATENATE("R5C",#REF!),"")</f>
        <v>#REF!</v>
      </c>
      <c r="P20" s="62" t="e">
        <f>IF(AND(#REF!="Alta",#REF!="Menor"),CONCATENATE("R5C",#REF!),"")</f>
        <v>#REF!</v>
      </c>
      <c r="Q20" s="63" t="e">
        <f>IF(AND(#REF!="Alta",#REF!="Menor"),CONCATENATE("R5C",#REF!),"")</f>
        <v>#REF!</v>
      </c>
      <c r="R20" s="63" t="e">
        <f>IF(AND(#REF!="Alta",#REF!="Menor"),CONCATENATE("R5C",#REF!),"")</f>
        <v>#REF!</v>
      </c>
      <c r="S20" s="63" t="e">
        <f>IF(AND(#REF!="Alta",#REF!="Menor"),CONCATENATE("R5C",#REF!),"")</f>
        <v>#REF!</v>
      </c>
      <c r="T20" s="63" t="e">
        <f>IF(AND(#REF!="Alta",#REF!="Menor"),CONCATENATE("R5C",#REF!),"")</f>
        <v>#REF!</v>
      </c>
      <c r="U20" s="64" t="e">
        <f>IF(AND(#REF!="Alta",#REF!="Menor"),CONCATENATE("R5C",#REF!),"")</f>
        <v>#REF!</v>
      </c>
      <c r="V20" s="47" t="e">
        <f>IF(AND(#REF!="Alta",#REF!="Moderado"),CONCATENATE("R5C",#REF!),"")</f>
        <v>#REF!</v>
      </c>
      <c r="W20" s="48" t="e">
        <f>IF(AND(#REF!="Alta",#REF!="Moderado"),CONCATENATE("R5C",#REF!),"")</f>
        <v>#REF!</v>
      </c>
      <c r="X20" s="48" t="e">
        <f>IF(AND(#REF!="Alta",#REF!="Moderado"),CONCATENATE("R5C",#REF!),"")</f>
        <v>#REF!</v>
      </c>
      <c r="Y20" s="48" t="e">
        <f>IF(AND(#REF!="Alta",#REF!="Moderado"),CONCATENATE("R5C",#REF!),"")</f>
        <v>#REF!</v>
      </c>
      <c r="Z20" s="48" t="e">
        <f>IF(AND(#REF!="Alta",#REF!="Moderado"),CONCATENATE("R5C",#REF!),"")</f>
        <v>#REF!</v>
      </c>
      <c r="AA20" s="49" t="e">
        <f>IF(AND(#REF!="Alta",#REF!="Moderado"),CONCATENATE("R5C",#REF!),"")</f>
        <v>#REF!</v>
      </c>
      <c r="AB20" s="47" t="e">
        <f>IF(AND(#REF!="Alta",#REF!="Mayor"),CONCATENATE("R5C",#REF!),"")</f>
        <v>#REF!</v>
      </c>
      <c r="AC20" s="48" t="e">
        <f>IF(AND(#REF!="Alta",#REF!="Mayor"),CONCATENATE("R5C",#REF!),"")</f>
        <v>#REF!</v>
      </c>
      <c r="AD20" s="48" t="e">
        <f>IF(AND(#REF!="Alta",#REF!="Mayor"),CONCATENATE("R5C",#REF!),"")</f>
        <v>#REF!</v>
      </c>
      <c r="AE20" s="48" t="e">
        <f>IF(AND(#REF!="Alta",#REF!="Mayor"),CONCATENATE("R5C",#REF!),"")</f>
        <v>#REF!</v>
      </c>
      <c r="AF20" s="48" t="e">
        <f>IF(AND(#REF!="Alta",#REF!="Mayor"),CONCATENATE("R5C",#REF!),"")</f>
        <v>#REF!</v>
      </c>
      <c r="AG20" s="49" t="e">
        <f>IF(AND(#REF!="Alta",#REF!="Mayor"),CONCATENATE("R5C",#REF!),"")</f>
        <v>#REF!</v>
      </c>
      <c r="AH20" s="50" t="e">
        <f>IF(AND(#REF!="Alta",#REF!="Catastrófico"),CONCATENATE("R5C",#REF!),"")</f>
        <v>#REF!</v>
      </c>
      <c r="AI20" s="51" t="e">
        <f>IF(AND(#REF!="Alta",#REF!="Catastrófico"),CONCATENATE("R5C",#REF!),"")</f>
        <v>#REF!</v>
      </c>
      <c r="AJ20" s="51" t="e">
        <f>IF(AND(#REF!="Alta",#REF!="Catastrófico"),CONCATENATE("R5C",#REF!),"")</f>
        <v>#REF!</v>
      </c>
      <c r="AK20" s="51" t="e">
        <f>IF(AND(#REF!="Alta",#REF!="Catastrófico"),CONCATENATE("R5C",#REF!),"")</f>
        <v>#REF!</v>
      </c>
      <c r="AL20" s="51" t="e">
        <f>IF(AND(#REF!="Alta",#REF!="Catastrófico"),CONCATENATE("R5C",#REF!),"")</f>
        <v>#REF!</v>
      </c>
      <c r="AM20" s="52" t="e">
        <f>IF(AND(#REF!="Alta",#REF!="Catastrófico"),CONCATENATE("R5C",#REF!),"")</f>
        <v>#REF!</v>
      </c>
      <c r="AN20" s="78"/>
      <c r="AO20" s="424"/>
      <c r="AP20" s="425"/>
      <c r="AQ20" s="425"/>
      <c r="AR20" s="425"/>
      <c r="AS20" s="425"/>
      <c r="AT20" s="426"/>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row>
    <row r="21" spans="1:76" ht="15" customHeight="1" x14ac:dyDescent="0.25">
      <c r="A21" s="78"/>
      <c r="B21" s="373"/>
      <c r="C21" s="373"/>
      <c r="D21" s="374"/>
      <c r="E21" s="414"/>
      <c r="F21" s="415"/>
      <c r="G21" s="415"/>
      <c r="H21" s="415"/>
      <c r="I21" s="415"/>
      <c r="J21" s="62" t="e">
        <f>IF(AND(#REF!="Alta",#REF!="Leve"),CONCATENATE("R6C",#REF!),"")</f>
        <v>#REF!</v>
      </c>
      <c r="K21" s="63" t="e">
        <f>IF(AND(#REF!="Alta",#REF!="Leve"),CONCATENATE("R6C",#REF!),"")</f>
        <v>#REF!</v>
      </c>
      <c r="L21" s="63" t="e">
        <f>IF(AND(#REF!="Alta",#REF!="Leve"),CONCATENATE("R6C",#REF!),"")</f>
        <v>#REF!</v>
      </c>
      <c r="M21" s="63" t="e">
        <f>IF(AND(#REF!="Alta",#REF!="Leve"),CONCATENATE("R6C",#REF!),"")</f>
        <v>#REF!</v>
      </c>
      <c r="N21" s="63" t="e">
        <f>IF(AND(#REF!="Alta",#REF!="Leve"),CONCATENATE("R6C",#REF!),"")</f>
        <v>#REF!</v>
      </c>
      <c r="O21" s="64" t="e">
        <f>IF(AND(#REF!="Alta",#REF!="Leve"),CONCATENATE("R6C",#REF!),"")</f>
        <v>#REF!</v>
      </c>
      <c r="P21" s="62" t="e">
        <f>IF(AND(#REF!="Alta",#REF!="Menor"),CONCATENATE("R6C",#REF!),"")</f>
        <v>#REF!</v>
      </c>
      <c r="Q21" s="63" t="e">
        <f>IF(AND(#REF!="Alta",#REF!="Menor"),CONCATENATE("R6C",#REF!),"")</f>
        <v>#REF!</v>
      </c>
      <c r="R21" s="63" t="e">
        <f>IF(AND(#REF!="Alta",#REF!="Menor"),CONCATENATE("R6C",#REF!),"")</f>
        <v>#REF!</v>
      </c>
      <c r="S21" s="63" t="e">
        <f>IF(AND(#REF!="Alta",#REF!="Menor"),CONCATENATE("R6C",#REF!),"")</f>
        <v>#REF!</v>
      </c>
      <c r="T21" s="63" t="e">
        <f>IF(AND(#REF!="Alta",#REF!="Menor"),CONCATENATE("R6C",#REF!),"")</f>
        <v>#REF!</v>
      </c>
      <c r="U21" s="64" t="e">
        <f>IF(AND(#REF!="Alta",#REF!="Menor"),CONCATENATE("R6C",#REF!),"")</f>
        <v>#REF!</v>
      </c>
      <c r="V21" s="47" t="e">
        <f>IF(AND(#REF!="Alta",#REF!="Moderado"),CONCATENATE("R6C",#REF!),"")</f>
        <v>#REF!</v>
      </c>
      <c r="W21" s="48" t="e">
        <f>IF(AND(#REF!="Alta",#REF!="Moderado"),CONCATENATE("R6C",#REF!),"")</f>
        <v>#REF!</v>
      </c>
      <c r="X21" s="48" t="e">
        <f>IF(AND(#REF!="Alta",#REF!="Moderado"),CONCATENATE("R6C",#REF!),"")</f>
        <v>#REF!</v>
      </c>
      <c r="Y21" s="48" t="e">
        <f>IF(AND(#REF!="Alta",#REF!="Moderado"),CONCATENATE("R6C",#REF!),"")</f>
        <v>#REF!</v>
      </c>
      <c r="Z21" s="48" t="e">
        <f>IF(AND(#REF!="Alta",#REF!="Moderado"),CONCATENATE("R6C",#REF!),"")</f>
        <v>#REF!</v>
      </c>
      <c r="AA21" s="49" t="e">
        <f>IF(AND(#REF!="Alta",#REF!="Moderado"),CONCATENATE("R6C",#REF!),"")</f>
        <v>#REF!</v>
      </c>
      <c r="AB21" s="47" t="e">
        <f>IF(AND(#REF!="Alta",#REF!="Mayor"),CONCATENATE("R6C",#REF!),"")</f>
        <v>#REF!</v>
      </c>
      <c r="AC21" s="48" t="e">
        <f>IF(AND(#REF!="Alta",#REF!="Mayor"),CONCATENATE("R6C",#REF!),"")</f>
        <v>#REF!</v>
      </c>
      <c r="AD21" s="48" t="e">
        <f>IF(AND(#REF!="Alta",#REF!="Mayor"),CONCATENATE("R6C",#REF!),"")</f>
        <v>#REF!</v>
      </c>
      <c r="AE21" s="48" t="e">
        <f>IF(AND(#REF!="Alta",#REF!="Mayor"),CONCATENATE("R6C",#REF!),"")</f>
        <v>#REF!</v>
      </c>
      <c r="AF21" s="48" t="e">
        <f>IF(AND(#REF!="Alta",#REF!="Mayor"),CONCATENATE("R6C",#REF!),"")</f>
        <v>#REF!</v>
      </c>
      <c r="AG21" s="49" t="e">
        <f>IF(AND(#REF!="Alta",#REF!="Mayor"),CONCATENATE("R6C",#REF!),"")</f>
        <v>#REF!</v>
      </c>
      <c r="AH21" s="50" t="e">
        <f>IF(AND(#REF!="Alta",#REF!="Catastrófico"),CONCATENATE("R6C",#REF!),"")</f>
        <v>#REF!</v>
      </c>
      <c r="AI21" s="51" t="e">
        <f>IF(AND(#REF!="Alta",#REF!="Catastrófico"),CONCATENATE("R6C",#REF!),"")</f>
        <v>#REF!</v>
      </c>
      <c r="AJ21" s="51" t="e">
        <f>IF(AND(#REF!="Alta",#REF!="Catastrófico"),CONCATENATE("R6C",#REF!),"")</f>
        <v>#REF!</v>
      </c>
      <c r="AK21" s="51" t="e">
        <f>IF(AND(#REF!="Alta",#REF!="Catastrófico"),CONCATENATE("R6C",#REF!),"")</f>
        <v>#REF!</v>
      </c>
      <c r="AL21" s="51" t="e">
        <f>IF(AND(#REF!="Alta",#REF!="Catastrófico"),CONCATENATE("R6C",#REF!),"")</f>
        <v>#REF!</v>
      </c>
      <c r="AM21" s="52" t="e">
        <f>IF(AND(#REF!="Alta",#REF!="Catastrófico"),CONCATENATE("R6C",#REF!),"")</f>
        <v>#REF!</v>
      </c>
      <c r="AN21" s="78"/>
      <c r="AO21" s="424"/>
      <c r="AP21" s="425"/>
      <c r="AQ21" s="425"/>
      <c r="AR21" s="425"/>
      <c r="AS21" s="425"/>
      <c r="AT21" s="426"/>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row>
    <row r="22" spans="1:76" ht="15" customHeight="1" x14ac:dyDescent="0.25">
      <c r="A22" s="78"/>
      <c r="B22" s="373"/>
      <c r="C22" s="373"/>
      <c r="D22" s="374"/>
      <c r="E22" s="414"/>
      <c r="F22" s="415"/>
      <c r="G22" s="415"/>
      <c r="H22" s="415"/>
      <c r="I22" s="415"/>
      <c r="J22" s="62" t="e">
        <f>IF(AND(#REF!="Alta",#REF!="Leve"),CONCATENATE("R7C",#REF!),"")</f>
        <v>#REF!</v>
      </c>
      <c r="K22" s="63" t="e">
        <f>IF(AND(#REF!="Alta",#REF!="Leve"),CONCATENATE("R7C",#REF!),"")</f>
        <v>#REF!</v>
      </c>
      <c r="L22" s="63" t="e">
        <f>IF(AND(#REF!="Alta",#REF!="Leve"),CONCATENATE("R7C",#REF!),"")</f>
        <v>#REF!</v>
      </c>
      <c r="M22" s="63" t="e">
        <f>IF(AND(#REF!="Alta",#REF!="Leve"),CONCATENATE("R7C",#REF!),"")</f>
        <v>#REF!</v>
      </c>
      <c r="N22" s="63" t="e">
        <f>IF(AND(#REF!="Alta",#REF!="Leve"),CONCATENATE("R7C",#REF!),"")</f>
        <v>#REF!</v>
      </c>
      <c r="O22" s="64" t="e">
        <f>IF(AND(#REF!="Alta",#REF!="Leve"),CONCATENATE("R7C",#REF!),"")</f>
        <v>#REF!</v>
      </c>
      <c r="P22" s="62" t="e">
        <f>IF(AND(#REF!="Alta",#REF!="Menor"),CONCATENATE("R7C",#REF!),"")</f>
        <v>#REF!</v>
      </c>
      <c r="Q22" s="63" t="e">
        <f>IF(AND(#REF!="Alta",#REF!="Menor"),CONCATENATE("R7C",#REF!),"")</f>
        <v>#REF!</v>
      </c>
      <c r="R22" s="63" t="e">
        <f>IF(AND(#REF!="Alta",#REF!="Menor"),CONCATENATE("R7C",#REF!),"")</f>
        <v>#REF!</v>
      </c>
      <c r="S22" s="63" t="e">
        <f>IF(AND(#REF!="Alta",#REF!="Menor"),CONCATENATE("R7C",#REF!),"")</f>
        <v>#REF!</v>
      </c>
      <c r="T22" s="63" t="e">
        <f>IF(AND(#REF!="Alta",#REF!="Menor"),CONCATENATE("R7C",#REF!),"")</f>
        <v>#REF!</v>
      </c>
      <c r="U22" s="64" t="e">
        <f>IF(AND(#REF!="Alta",#REF!="Menor"),CONCATENATE("R7C",#REF!),"")</f>
        <v>#REF!</v>
      </c>
      <c r="V22" s="47" t="e">
        <f>IF(AND(#REF!="Alta",#REF!="Moderado"),CONCATENATE("R7C",#REF!),"")</f>
        <v>#REF!</v>
      </c>
      <c r="W22" s="48" t="e">
        <f>IF(AND(#REF!="Alta",#REF!="Moderado"),CONCATENATE("R7C",#REF!),"")</f>
        <v>#REF!</v>
      </c>
      <c r="X22" s="48" t="e">
        <f>IF(AND(#REF!="Alta",#REF!="Moderado"),CONCATENATE("R7C",#REF!),"")</f>
        <v>#REF!</v>
      </c>
      <c r="Y22" s="48" t="e">
        <f>IF(AND(#REF!="Alta",#REF!="Moderado"),CONCATENATE("R7C",#REF!),"")</f>
        <v>#REF!</v>
      </c>
      <c r="Z22" s="48" t="e">
        <f>IF(AND(#REF!="Alta",#REF!="Moderado"),CONCATENATE("R7C",#REF!),"")</f>
        <v>#REF!</v>
      </c>
      <c r="AA22" s="49" t="e">
        <f>IF(AND(#REF!="Alta",#REF!="Moderado"),CONCATENATE("R7C",#REF!),"")</f>
        <v>#REF!</v>
      </c>
      <c r="AB22" s="47" t="e">
        <f>IF(AND(#REF!="Alta",#REF!="Mayor"),CONCATENATE("R7C",#REF!),"")</f>
        <v>#REF!</v>
      </c>
      <c r="AC22" s="48" t="e">
        <f>IF(AND(#REF!="Alta",#REF!="Mayor"),CONCATENATE("R7C",#REF!),"")</f>
        <v>#REF!</v>
      </c>
      <c r="AD22" s="48" t="e">
        <f>IF(AND(#REF!="Alta",#REF!="Mayor"),CONCATENATE("R7C",#REF!),"")</f>
        <v>#REF!</v>
      </c>
      <c r="AE22" s="48" t="e">
        <f>IF(AND(#REF!="Alta",#REF!="Mayor"),CONCATENATE("R7C",#REF!),"")</f>
        <v>#REF!</v>
      </c>
      <c r="AF22" s="48" t="e">
        <f>IF(AND(#REF!="Alta",#REF!="Mayor"),CONCATENATE("R7C",#REF!),"")</f>
        <v>#REF!</v>
      </c>
      <c r="AG22" s="49" t="e">
        <f>IF(AND(#REF!="Alta",#REF!="Mayor"),CONCATENATE("R7C",#REF!),"")</f>
        <v>#REF!</v>
      </c>
      <c r="AH22" s="50" t="e">
        <f>IF(AND(#REF!="Alta",#REF!="Catastrófico"),CONCATENATE("R7C",#REF!),"")</f>
        <v>#REF!</v>
      </c>
      <c r="AI22" s="51" t="e">
        <f>IF(AND(#REF!="Alta",#REF!="Catastrófico"),CONCATENATE("R7C",#REF!),"")</f>
        <v>#REF!</v>
      </c>
      <c r="AJ22" s="51" t="e">
        <f>IF(AND(#REF!="Alta",#REF!="Catastrófico"),CONCATENATE("R7C",#REF!),"")</f>
        <v>#REF!</v>
      </c>
      <c r="AK22" s="51" t="e">
        <f>IF(AND(#REF!="Alta",#REF!="Catastrófico"),CONCATENATE("R7C",#REF!),"")</f>
        <v>#REF!</v>
      </c>
      <c r="AL22" s="51" t="e">
        <f>IF(AND(#REF!="Alta",#REF!="Catastrófico"),CONCATENATE("R7C",#REF!),"")</f>
        <v>#REF!</v>
      </c>
      <c r="AM22" s="52" t="e">
        <f>IF(AND(#REF!="Alta",#REF!="Catastrófico"),CONCATENATE("R7C",#REF!),"")</f>
        <v>#REF!</v>
      </c>
      <c r="AN22" s="78"/>
      <c r="AO22" s="424"/>
      <c r="AP22" s="425"/>
      <c r="AQ22" s="425"/>
      <c r="AR22" s="425"/>
      <c r="AS22" s="425"/>
      <c r="AT22" s="426"/>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row>
    <row r="23" spans="1:76" ht="15" customHeight="1" x14ac:dyDescent="0.25">
      <c r="A23" s="78"/>
      <c r="B23" s="373"/>
      <c r="C23" s="373"/>
      <c r="D23" s="374"/>
      <c r="E23" s="414"/>
      <c r="F23" s="415"/>
      <c r="G23" s="415"/>
      <c r="H23" s="415"/>
      <c r="I23" s="415"/>
      <c r="J23" s="62" t="e">
        <f>IF(AND(#REF!="Alta",#REF!="Leve"),CONCATENATE("R8C",#REF!),"")</f>
        <v>#REF!</v>
      </c>
      <c r="K23" s="63" t="e">
        <f>IF(AND(#REF!="Alta",#REF!="Leve"),CONCATENATE("R8C",#REF!),"")</f>
        <v>#REF!</v>
      </c>
      <c r="L23" s="63" t="e">
        <f>IF(AND(#REF!="Alta",#REF!="Leve"),CONCATENATE("R8C",#REF!),"")</f>
        <v>#REF!</v>
      </c>
      <c r="M23" s="63" t="e">
        <f>IF(AND(#REF!="Alta",#REF!="Leve"),CONCATENATE("R8C",#REF!),"")</f>
        <v>#REF!</v>
      </c>
      <c r="N23" s="63" t="e">
        <f>IF(AND(#REF!="Alta",#REF!="Leve"),CONCATENATE("R8C",#REF!),"")</f>
        <v>#REF!</v>
      </c>
      <c r="O23" s="64" t="e">
        <f>IF(AND(#REF!="Alta",#REF!="Leve"),CONCATENATE("R8C",#REF!),"")</f>
        <v>#REF!</v>
      </c>
      <c r="P23" s="62" t="e">
        <f>IF(AND(#REF!="Alta",#REF!="Menor"),CONCATENATE("R8C",#REF!),"")</f>
        <v>#REF!</v>
      </c>
      <c r="Q23" s="63" t="e">
        <f>IF(AND(#REF!="Alta",#REF!="Menor"),CONCATENATE("R8C",#REF!),"")</f>
        <v>#REF!</v>
      </c>
      <c r="R23" s="63" t="e">
        <f>IF(AND(#REF!="Alta",#REF!="Menor"),CONCATENATE("R8C",#REF!),"")</f>
        <v>#REF!</v>
      </c>
      <c r="S23" s="63" t="e">
        <f>IF(AND(#REF!="Alta",#REF!="Menor"),CONCATENATE("R8C",#REF!),"")</f>
        <v>#REF!</v>
      </c>
      <c r="T23" s="63" t="e">
        <f>IF(AND(#REF!="Alta",#REF!="Menor"),CONCATENATE("R8C",#REF!),"")</f>
        <v>#REF!</v>
      </c>
      <c r="U23" s="64" t="e">
        <f>IF(AND(#REF!="Alta",#REF!="Menor"),CONCATENATE("R8C",#REF!),"")</f>
        <v>#REF!</v>
      </c>
      <c r="V23" s="47" t="e">
        <f>IF(AND(#REF!="Alta",#REF!="Moderado"),CONCATENATE("R8C",#REF!),"")</f>
        <v>#REF!</v>
      </c>
      <c r="W23" s="48" t="e">
        <f>IF(AND(#REF!="Alta",#REF!="Moderado"),CONCATENATE("R8C",#REF!),"")</f>
        <v>#REF!</v>
      </c>
      <c r="X23" s="48" t="e">
        <f>IF(AND(#REF!="Alta",#REF!="Moderado"),CONCATENATE("R8C",#REF!),"")</f>
        <v>#REF!</v>
      </c>
      <c r="Y23" s="48" t="e">
        <f>IF(AND(#REF!="Alta",#REF!="Moderado"),CONCATENATE("R8C",#REF!),"")</f>
        <v>#REF!</v>
      </c>
      <c r="Z23" s="48" t="e">
        <f>IF(AND(#REF!="Alta",#REF!="Moderado"),CONCATENATE("R8C",#REF!),"")</f>
        <v>#REF!</v>
      </c>
      <c r="AA23" s="49" t="e">
        <f>IF(AND(#REF!="Alta",#REF!="Moderado"),CONCATENATE("R8C",#REF!),"")</f>
        <v>#REF!</v>
      </c>
      <c r="AB23" s="47" t="e">
        <f>IF(AND(#REF!="Alta",#REF!="Mayor"),CONCATENATE("R8C",#REF!),"")</f>
        <v>#REF!</v>
      </c>
      <c r="AC23" s="48" t="e">
        <f>IF(AND(#REF!="Alta",#REF!="Mayor"),CONCATENATE("R8C",#REF!),"")</f>
        <v>#REF!</v>
      </c>
      <c r="AD23" s="48" t="e">
        <f>IF(AND(#REF!="Alta",#REF!="Mayor"),CONCATENATE("R8C",#REF!),"")</f>
        <v>#REF!</v>
      </c>
      <c r="AE23" s="48" t="e">
        <f>IF(AND(#REF!="Alta",#REF!="Mayor"),CONCATENATE("R8C",#REF!),"")</f>
        <v>#REF!</v>
      </c>
      <c r="AF23" s="48" t="e">
        <f>IF(AND(#REF!="Alta",#REF!="Mayor"),CONCATENATE("R8C",#REF!),"")</f>
        <v>#REF!</v>
      </c>
      <c r="AG23" s="49" t="e">
        <f>IF(AND(#REF!="Alta",#REF!="Mayor"),CONCATENATE("R8C",#REF!),"")</f>
        <v>#REF!</v>
      </c>
      <c r="AH23" s="50" t="e">
        <f>IF(AND(#REF!="Alta",#REF!="Catastrófico"),CONCATENATE("R8C",#REF!),"")</f>
        <v>#REF!</v>
      </c>
      <c r="AI23" s="51" t="e">
        <f>IF(AND(#REF!="Alta",#REF!="Catastrófico"),CONCATENATE("R8C",#REF!),"")</f>
        <v>#REF!</v>
      </c>
      <c r="AJ23" s="51" t="e">
        <f>IF(AND(#REF!="Alta",#REF!="Catastrófico"),CONCATENATE("R8C",#REF!),"")</f>
        <v>#REF!</v>
      </c>
      <c r="AK23" s="51" t="e">
        <f>IF(AND(#REF!="Alta",#REF!="Catastrófico"),CONCATENATE("R8C",#REF!),"")</f>
        <v>#REF!</v>
      </c>
      <c r="AL23" s="51" t="e">
        <f>IF(AND(#REF!="Alta",#REF!="Catastrófico"),CONCATENATE("R8C",#REF!),"")</f>
        <v>#REF!</v>
      </c>
      <c r="AM23" s="52" t="e">
        <f>IF(AND(#REF!="Alta",#REF!="Catastrófico"),CONCATENATE("R8C",#REF!),"")</f>
        <v>#REF!</v>
      </c>
      <c r="AN23" s="78"/>
      <c r="AO23" s="424"/>
      <c r="AP23" s="425"/>
      <c r="AQ23" s="425"/>
      <c r="AR23" s="425"/>
      <c r="AS23" s="425"/>
      <c r="AT23" s="426"/>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row>
    <row r="24" spans="1:76" ht="15" customHeight="1" x14ac:dyDescent="0.25">
      <c r="A24" s="78"/>
      <c r="B24" s="373"/>
      <c r="C24" s="373"/>
      <c r="D24" s="374"/>
      <c r="E24" s="414"/>
      <c r="F24" s="415"/>
      <c r="G24" s="415"/>
      <c r="H24" s="415"/>
      <c r="I24" s="415"/>
      <c r="J24" s="62" t="e">
        <f>IF(AND(#REF!="Alta",#REF!="Leve"),CONCATENATE("R9C",#REF!),"")</f>
        <v>#REF!</v>
      </c>
      <c r="K24" s="63" t="e">
        <f>IF(AND(#REF!="Alta",#REF!="Leve"),CONCATENATE("R9C",#REF!),"")</f>
        <v>#REF!</v>
      </c>
      <c r="L24" s="63" t="e">
        <f>IF(AND(#REF!="Alta",#REF!="Leve"),CONCATENATE("R9C",#REF!),"")</f>
        <v>#REF!</v>
      </c>
      <c r="M24" s="63" t="e">
        <f>IF(AND(#REF!="Alta",#REF!="Leve"),CONCATENATE("R9C",#REF!),"")</f>
        <v>#REF!</v>
      </c>
      <c r="N24" s="63" t="e">
        <f>IF(AND(#REF!="Alta",#REF!="Leve"),CONCATENATE("R9C",#REF!),"")</f>
        <v>#REF!</v>
      </c>
      <c r="O24" s="64" t="e">
        <f>IF(AND(#REF!="Alta",#REF!="Leve"),CONCATENATE("R9C",#REF!),"")</f>
        <v>#REF!</v>
      </c>
      <c r="P24" s="62" t="e">
        <f>IF(AND(#REF!="Alta",#REF!="Menor"),CONCATENATE("R9C",#REF!),"")</f>
        <v>#REF!</v>
      </c>
      <c r="Q24" s="63" t="e">
        <f>IF(AND(#REF!="Alta",#REF!="Menor"),CONCATENATE("R9C",#REF!),"")</f>
        <v>#REF!</v>
      </c>
      <c r="R24" s="63" t="e">
        <f>IF(AND(#REF!="Alta",#REF!="Menor"),CONCATENATE("R9C",#REF!),"")</f>
        <v>#REF!</v>
      </c>
      <c r="S24" s="63" t="e">
        <f>IF(AND(#REF!="Alta",#REF!="Menor"),CONCATENATE("R9C",#REF!),"")</f>
        <v>#REF!</v>
      </c>
      <c r="T24" s="63" t="e">
        <f>IF(AND(#REF!="Alta",#REF!="Menor"),CONCATENATE("R9C",#REF!),"")</f>
        <v>#REF!</v>
      </c>
      <c r="U24" s="64" t="e">
        <f>IF(AND(#REF!="Alta",#REF!="Menor"),CONCATENATE("R9C",#REF!),"")</f>
        <v>#REF!</v>
      </c>
      <c r="V24" s="47" t="e">
        <f>IF(AND(#REF!="Alta",#REF!="Moderado"),CONCATENATE("R9C",#REF!),"")</f>
        <v>#REF!</v>
      </c>
      <c r="W24" s="48" t="e">
        <f>IF(AND(#REF!="Alta",#REF!="Moderado"),CONCATENATE("R9C",#REF!),"")</f>
        <v>#REF!</v>
      </c>
      <c r="X24" s="48" t="e">
        <f>IF(AND(#REF!="Alta",#REF!="Moderado"),CONCATENATE("R9C",#REF!),"")</f>
        <v>#REF!</v>
      </c>
      <c r="Y24" s="48" t="e">
        <f>IF(AND(#REF!="Alta",#REF!="Moderado"),CONCATENATE("R9C",#REF!),"")</f>
        <v>#REF!</v>
      </c>
      <c r="Z24" s="48" t="e">
        <f>IF(AND(#REF!="Alta",#REF!="Moderado"),CONCATENATE("R9C",#REF!),"")</f>
        <v>#REF!</v>
      </c>
      <c r="AA24" s="49" t="e">
        <f>IF(AND(#REF!="Alta",#REF!="Moderado"),CONCATENATE("R9C",#REF!),"")</f>
        <v>#REF!</v>
      </c>
      <c r="AB24" s="47" t="e">
        <f>IF(AND(#REF!="Alta",#REF!="Mayor"),CONCATENATE("R9C",#REF!),"")</f>
        <v>#REF!</v>
      </c>
      <c r="AC24" s="48" t="e">
        <f>IF(AND(#REF!="Alta",#REF!="Mayor"),CONCATENATE("R9C",#REF!),"")</f>
        <v>#REF!</v>
      </c>
      <c r="AD24" s="48" t="e">
        <f>IF(AND(#REF!="Alta",#REF!="Mayor"),CONCATENATE("R9C",#REF!),"")</f>
        <v>#REF!</v>
      </c>
      <c r="AE24" s="48" t="e">
        <f>IF(AND(#REF!="Alta",#REF!="Mayor"),CONCATENATE("R9C",#REF!),"")</f>
        <v>#REF!</v>
      </c>
      <c r="AF24" s="48" t="e">
        <f>IF(AND(#REF!="Alta",#REF!="Mayor"),CONCATENATE("R9C",#REF!),"")</f>
        <v>#REF!</v>
      </c>
      <c r="AG24" s="49" t="e">
        <f>IF(AND(#REF!="Alta",#REF!="Mayor"),CONCATENATE("R9C",#REF!),"")</f>
        <v>#REF!</v>
      </c>
      <c r="AH24" s="50" t="e">
        <f>IF(AND(#REF!="Alta",#REF!="Catastrófico"),CONCATENATE("R9C",#REF!),"")</f>
        <v>#REF!</v>
      </c>
      <c r="AI24" s="51" t="e">
        <f>IF(AND(#REF!="Alta",#REF!="Catastrófico"),CONCATENATE("R9C",#REF!),"")</f>
        <v>#REF!</v>
      </c>
      <c r="AJ24" s="51" t="e">
        <f>IF(AND(#REF!="Alta",#REF!="Catastrófico"),CONCATENATE("R9C",#REF!),"")</f>
        <v>#REF!</v>
      </c>
      <c r="AK24" s="51" t="e">
        <f>IF(AND(#REF!="Alta",#REF!="Catastrófico"),CONCATENATE("R9C",#REF!),"")</f>
        <v>#REF!</v>
      </c>
      <c r="AL24" s="51" t="e">
        <f>IF(AND(#REF!="Alta",#REF!="Catastrófico"),CONCATENATE("R9C",#REF!),"")</f>
        <v>#REF!</v>
      </c>
      <c r="AM24" s="52" t="e">
        <f>IF(AND(#REF!="Alta",#REF!="Catastrófico"),CONCATENATE("R9C",#REF!),"")</f>
        <v>#REF!</v>
      </c>
      <c r="AN24" s="78"/>
      <c r="AO24" s="424"/>
      <c r="AP24" s="425"/>
      <c r="AQ24" s="425"/>
      <c r="AR24" s="425"/>
      <c r="AS24" s="425"/>
      <c r="AT24" s="426"/>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row>
    <row r="25" spans="1:76" ht="15.75" customHeight="1" thickBot="1" x14ac:dyDescent="0.3">
      <c r="A25" s="78"/>
      <c r="B25" s="373"/>
      <c r="C25" s="373"/>
      <c r="D25" s="374"/>
      <c r="E25" s="417"/>
      <c r="F25" s="418"/>
      <c r="G25" s="418"/>
      <c r="H25" s="418"/>
      <c r="I25" s="418"/>
      <c r="J25" s="65" t="e">
        <f>IF(AND(#REF!="Alta",#REF!="Leve"),CONCATENATE("R10C",#REF!),"")</f>
        <v>#REF!</v>
      </c>
      <c r="K25" s="66" t="e">
        <f>IF(AND(#REF!="Alta",#REF!="Leve"),CONCATENATE("R10C",#REF!),"")</f>
        <v>#REF!</v>
      </c>
      <c r="L25" s="66" t="e">
        <f>IF(AND(#REF!="Alta",#REF!="Leve"),CONCATENATE("R10C",#REF!),"")</f>
        <v>#REF!</v>
      </c>
      <c r="M25" s="66" t="e">
        <f>IF(AND(#REF!="Alta",#REF!="Leve"),CONCATENATE("R10C",#REF!),"")</f>
        <v>#REF!</v>
      </c>
      <c r="N25" s="66" t="e">
        <f>IF(AND(#REF!="Alta",#REF!="Leve"),CONCATENATE("R10C",#REF!),"")</f>
        <v>#REF!</v>
      </c>
      <c r="O25" s="67" t="e">
        <f>IF(AND(#REF!="Alta",#REF!="Leve"),CONCATENATE("R10C",#REF!),"")</f>
        <v>#REF!</v>
      </c>
      <c r="P25" s="65" t="e">
        <f>IF(AND(#REF!="Alta",#REF!="Menor"),CONCATENATE("R10C",#REF!),"")</f>
        <v>#REF!</v>
      </c>
      <c r="Q25" s="66" t="e">
        <f>IF(AND(#REF!="Alta",#REF!="Menor"),CONCATENATE("R10C",#REF!),"")</f>
        <v>#REF!</v>
      </c>
      <c r="R25" s="66" t="e">
        <f>IF(AND(#REF!="Alta",#REF!="Menor"),CONCATENATE("R10C",#REF!),"")</f>
        <v>#REF!</v>
      </c>
      <c r="S25" s="66" t="e">
        <f>IF(AND(#REF!="Alta",#REF!="Menor"),CONCATENATE("R10C",#REF!),"")</f>
        <v>#REF!</v>
      </c>
      <c r="T25" s="66" t="e">
        <f>IF(AND(#REF!="Alta",#REF!="Menor"),CONCATENATE("R10C",#REF!),"")</f>
        <v>#REF!</v>
      </c>
      <c r="U25" s="67" t="e">
        <f>IF(AND(#REF!="Alta",#REF!="Menor"),CONCATENATE("R10C",#REF!),"")</f>
        <v>#REF!</v>
      </c>
      <c r="V25" s="53" t="e">
        <f>IF(AND(#REF!="Alta",#REF!="Moderado"),CONCATENATE("R10C",#REF!),"")</f>
        <v>#REF!</v>
      </c>
      <c r="W25" s="54" t="e">
        <f>IF(AND(#REF!="Alta",#REF!="Moderado"),CONCATENATE("R10C",#REF!),"")</f>
        <v>#REF!</v>
      </c>
      <c r="X25" s="54" t="e">
        <f>IF(AND(#REF!="Alta",#REF!="Moderado"),CONCATENATE("R10C",#REF!),"")</f>
        <v>#REF!</v>
      </c>
      <c r="Y25" s="54" t="e">
        <f>IF(AND(#REF!="Alta",#REF!="Moderado"),CONCATENATE("R10C",#REF!),"")</f>
        <v>#REF!</v>
      </c>
      <c r="Z25" s="54" t="e">
        <f>IF(AND(#REF!="Alta",#REF!="Moderado"),CONCATENATE("R10C",#REF!),"")</f>
        <v>#REF!</v>
      </c>
      <c r="AA25" s="55" t="e">
        <f>IF(AND(#REF!="Alta",#REF!="Moderado"),CONCATENATE("R10C",#REF!),"")</f>
        <v>#REF!</v>
      </c>
      <c r="AB25" s="53" t="e">
        <f>IF(AND(#REF!="Alta",#REF!="Mayor"),CONCATENATE("R10C",#REF!),"")</f>
        <v>#REF!</v>
      </c>
      <c r="AC25" s="54" t="e">
        <f>IF(AND(#REF!="Alta",#REF!="Mayor"),CONCATENATE("R10C",#REF!),"")</f>
        <v>#REF!</v>
      </c>
      <c r="AD25" s="54" t="e">
        <f>IF(AND(#REF!="Alta",#REF!="Mayor"),CONCATENATE("R10C",#REF!),"")</f>
        <v>#REF!</v>
      </c>
      <c r="AE25" s="54" t="e">
        <f>IF(AND(#REF!="Alta",#REF!="Mayor"),CONCATENATE("R10C",#REF!),"")</f>
        <v>#REF!</v>
      </c>
      <c r="AF25" s="54" t="e">
        <f>IF(AND(#REF!="Alta",#REF!="Mayor"),CONCATENATE("R10C",#REF!),"")</f>
        <v>#REF!</v>
      </c>
      <c r="AG25" s="55" t="e">
        <f>IF(AND(#REF!="Alta",#REF!="Mayor"),CONCATENATE("R10C",#REF!),"")</f>
        <v>#REF!</v>
      </c>
      <c r="AH25" s="56" t="e">
        <f>IF(AND(#REF!="Alta",#REF!="Catastrófico"),CONCATENATE("R10C",#REF!),"")</f>
        <v>#REF!</v>
      </c>
      <c r="AI25" s="57" t="e">
        <f>IF(AND(#REF!="Alta",#REF!="Catastrófico"),CONCATENATE("R10C",#REF!),"")</f>
        <v>#REF!</v>
      </c>
      <c r="AJ25" s="57" t="e">
        <f>IF(AND(#REF!="Alta",#REF!="Catastrófico"),CONCATENATE("R10C",#REF!),"")</f>
        <v>#REF!</v>
      </c>
      <c r="AK25" s="57" t="e">
        <f>IF(AND(#REF!="Alta",#REF!="Catastrófico"),CONCATENATE("R10C",#REF!),"")</f>
        <v>#REF!</v>
      </c>
      <c r="AL25" s="57" t="e">
        <f>IF(AND(#REF!="Alta",#REF!="Catastrófico"),CONCATENATE("R10C",#REF!),"")</f>
        <v>#REF!</v>
      </c>
      <c r="AM25" s="58" t="e">
        <f>IF(AND(#REF!="Alta",#REF!="Catastrófico"),CONCATENATE("R10C",#REF!),"")</f>
        <v>#REF!</v>
      </c>
      <c r="AN25" s="78"/>
      <c r="AO25" s="427"/>
      <c r="AP25" s="428"/>
      <c r="AQ25" s="428"/>
      <c r="AR25" s="428"/>
      <c r="AS25" s="428"/>
      <c r="AT25" s="429"/>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row>
    <row r="26" spans="1:76" ht="15" customHeight="1" x14ac:dyDescent="0.25">
      <c r="A26" s="78"/>
      <c r="B26" s="373"/>
      <c r="C26" s="373"/>
      <c r="D26" s="374"/>
      <c r="E26" s="411" t="s">
        <v>139</v>
      </c>
      <c r="F26" s="412"/>
      <c r="G26" s="412"/>
      <c r="H26" s="412"/>
      <c r="I26" s="413"/>
      <c r="J26" s="59" t="e">
        <f>IF(AND(#REF!="Media",#REF!="Leve"),CONCATENATE("R1C",#REF!),"")</f>
        <v>#REF!</v>
      </c>
      <c r="K26" s="60" t="e">
        <f>IF(AND(#REF!="Media",#REF!="Leve"),CONCATENATE("R1C",#REF!),"")</f>
        <v>#REF!</v>
      </c>
      <c r="L26" s="60" t="e">
        <f>IF(AND(#REF!="Media",#REF!="Leve"),CONCATENATE("R1C",#REF!),"")</f>
        <v>#REF!</v>
      </c>
      <c r="M26" s="60" t="e">
        <f>IF(AND(#REF!="Media",#REF!="Leve"),CONCATENATE("R1C",#REF!),"")</f>
        <v>#REF!</v>
      </c>
      <c r="N26" s="60" t="e">
        <f>IF(AND(#REF!="Media",#REF!="Leve"),CONCATENATE("R1C",#REF!),"")</f>
        <v>#REF!</v>
      </c>
      <c r="O26" s="61" t="e">
        <f>IF(AND(#REF!="Media",#REF!="Leve"),CONCATENATE("R1C",#REF!),"")</f>
        <v>#REF!</v>
      </c>
      <c r="P26" s="59" t="e">
        <f>IF(AND(#REF!="Media",#REF!="Menor"),CONCATENATE("R1C",#REF!),"")</f>
        <v>#REF!</v>
      </c>
      <c r="Q26" s="60" t="e">
        <f>IF(AND(#REF!="Media",#REF!="Menor"),CONCATENATE("R1C",#REF!),"")</f>
        <v>#REF!</v>
      </c>
      <c r="R26" s="60" t="e">
        <f>IF(AND(#REF!="Media",#REF!="Menor"),CONCATENATE("R1C",#REF!),"")</f>
        <v>#REF!</v>
      </c>
      <c r="S26" s="60" t="e">
        <f>IF(AND(#REF!="Media",#REF!="Menor"),CONCATENATE("R1C",#REF!),"")</f>
        <v>#REF!</v>
      </c>
      <c r="T26" s="60" t="e">
        <f>IF(AND(#REF!="Media",#REF!="Menor"),CONCATENATE("R1C",#REF!),"")</f>
        <v>#REF!</v>
      </c>
      <c r="U26" s="61" t="e">
        <f>IF(AND(#REF!="Media",#REF!="Menor"),CONCATENATE("R1C",#REF!),"")</f>
        <v>#REF!</v>
      </c>
      <c r="V26" s="59" t="e">
        <f>IF(AND(#REF!="Media",#REF!="Moderado"),CONCATENATE("R1C",#REF!),"")</f>
        <v>#REF!</v>
      </c>
      <c r="W26" s="60" t="e">
        <f>IF(AND(#REF!="Media",#REF!="Moderado"),CONCATENATE("R1C",#REF!),"")</f>
        <v>#REF!</v>
      </c>
      <c r="X26" s="60" t="e">
        <f>IF(AND(#REF!="Media",#REF!="Moderado"),CONCATENATE("R1C",#REF!),"")</f>
        <v>#REF!</v>
      </c>
      <c r="Y26" s="60" t="e">
        <f>IF(AND(#REF!="Media",#REF!="Moderado"),CONCATENATE("R1C",#REF!),"")</f>
        <v>#REF!</v>
      </c>
      <c r="Z26" s="60" t="e">
        <f>IF(AND(#REF!="Media",#REF!="Moderado"),CONCATENATE("R1C",#REF!),"")</f>
        <v>#REF!</v>
      </c>
      <c r="AA26" s="61" t="e">
        <f>IF(AND(#REF!="Media",#REF!="Moderado"),CONCATENATE("R1C",#REF!),"")</f>
        <v>#REF!</v>
      </c>
      <c r="AB26" s="41" t="e">
        <f>IF(AND(#REF!="Media",#REF!="Mayor"),CONCATENATE("R1C",#REF!),"")</f>
        <v>#REF!</v>
      </c>
      <c r="AC26" s="42" t="e">
        <f>IF(AND(#REF!="Media",#REF!="Mayor"),CONCATENATE("R1C",#REF!),"")</f>
        <v>#REF!</v>
      </c>
      <c r="AD26" s="42" t="e">
        <f>IF(AND(#REF!="Media",#REF!="Mayor"),CONCATENATE("R1C",#REF!),"")</f>
        <v>#REF!</v>
      </c>
      <c r="AE26" s="42" t="e">
        <f>IF(AND(#REF!="Media",#REF!="Mayor"),CONCATENATE("R1C",#REF!),"")</f>
        <v>#REF!</v>
      </c>
      <c r="AF26" s="42" t="e">
        <f>IF(AND(#REF!="Media",#REF!="Mayor"),CONCATENATE("R1C",#REF!),"")</f>
        <v>#REF!</v>
      </c>
      <c r="AG26" s="43" t="e">
        <f>IF(AND(#REF!="Media",#REF!="Mayor"),CONCATENATE("R1C",#REF!),"")</f>
        <v>#REF!</v>
      </c>
      <c r="AH26" s="44" t="e">
        <f>IF(AND(#REF!="Media",#REF!="Catastrófico"),CONCATENATE("R1C",#REF!),"")</f>
        <v>#REF!</v>
      </c>
      <c r="AI26" s="45" t="e">
        <f>IF(AND(#REF!="Media",#REF!="Catastrófico"),CONCATENATE("R1C",#REF!),"")</f>
        <v>#REF!</v>
      </c>
      <c r="AJ26" s="45" t="e">
        <f>IF(AND(#REF!="Media",#REF!="Catastrófico"),CONCATENATE("R1C",#REF!),"")</f>
        <v>#REF!</v>
      </c>
      <c r="AK26" s="45" t="e">
        <f>IF(AND(#REF!="Media",#REF!="Catastrófico"),CONCATENATE("R1C",#REF!),"")</f>
        <v>#REF!</v>
      </c>
      <c r="AL26" s="45" t="e">
        <f>IF(AND(#REF!="Media",#REF!="Catastrófico"),CONCATENATE("R1C",#REF!),"")</f>
        <v>#REF!</v>
      </c>
      <c r="AM26" s="46" t="e">
        <f>IF(AND(#REF!="Media",#REF!="Catastrófico"),CONCATENATE("R1C",#REF!),"")</f>
        <v>#REF!</v>
      </c>
      <c r="AN26" s="78"/>
      <c r="AO26" s="451" t="s">
        <v>140</v>
      </c>
      <c r="AP26" s="452"/>
      <c r="AQ26" s="452"/>
      <c r="AR26" s="452"/>
      <c r="AS26" s="452"/>
      <c r="AT26" s="453"/>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row>
    <row r="27" spans="1:76" ht="15" customHeight="1" x14ac:dyDescent="0.25">
      <c r="A27" s="78"/>
      <c r="B27" s="373"/>
      <c r="C27" s="373"/>
      <c r="D27" s="374"/>
      <c r="E27" s="430"/>
      <c r="F27" s="415"/>
      <c r="G27" s="415"/>
      <c r="H27" s="415"/>
      <c r="I27" s="416"/>
      <c r="J27" s="62" t="e">
        <f>IF(AND(#REF!="Media",#REF!="Leve"),CONCATENATE("R2C",#REF!),"")</f>
        <v>#REF!</v>
      </c>
      <c r="K27" s="63" t="e">
        <f>IF(AND(#REF!="Media",#REF!="Leve"),CONCATENATE("R2C",#REF!),"")</f>
        <v>#REF!</v>
      </c>
      <c r="L27" s="63" t="e">
        <f>IF(AND(#REF!="Media",#REF!="Leve"),CONCATENATE("R2C",#REF!),"")</f>
        <v>#REF!</v>
      </c>
      <c r="M27" s="63" t="e">
        <f>IF(AND(#REF!="Media",#REF!="Leve"),CONCATENATE("R2C",#REF!),"")</f>
        <v>#REF!</v>
      </c>
      <c r="N27" s="63" t="e">
        <f>IF(AND(#REF!="Media",#REF!="Leve"),CONCATENATE("R2C",#REF!),"")</f>
        <v>#REF!</v>
      </c>
      <c r="O27" s="64" t="e">
        <f>IF(AND(#REF!="Media",#REF!="Leve"),CONCATENATE("R2C",#REF!),"")</f>
        <v>#REF!</v>
      </c>
      <c r="P27" s="62" t="e">
        <f>IF(AND(#REF!="Media",#REF!="Menor"),CONCATENATE("R2C",#REF!),"")</f>
        <v>#REF!</v>
      </c>
      <c r="Q27" s="63" t="e">
        <f>IF(AND(#REF!="Media",#REF!="Menor"),CONCATENATE("R2C",#REF!),"")</f>
        <v>#REF!</v>
      </c>
      <c r="R27" s="63" t="e">
        <f>IF(AND(#REF!="Media",#REF!="Menor"),CONCATENATE("R2C",#REF!),"")</f>
        <v>#REF!</v>
      </c>
      <c r="S27" s="63" t="e">
        <f>IF(AND(#REF!="Media",#REF!="Menor"),CONCATENATE("R2C",#REF!),"")</f>
        <v>#REF!</v>
      </c>
      <c r="T27" s="63" t="e">
        <f>IF(AND(#REF!="Media",#REF!="Menor"),CONCATENATE("R2C",#REF!),"")</f>
        <v>#REF!</v>
      </c>
      <c r="U27" s="64" t="e">
        <f>IF(AND(#REF!="Media",#REF!="Menor"),CONCATENATE("R2C",#REF!),"")</f>
        <v>#REF!</v>
      </c>
      <c r="V27" s="62" t="e">
        <f>IF(AND(#REF!="Media",#REF!="Moderado"),CONCATENATE("R2C",#REF!),"")</f>
        <v>#REF!</v>
      </c>
      <c r="W27" s="63" t="e">
        <f>IF(AND(#REF!="Media",#REF!="Moderado"),CONCATENATE("R2C",#REF!),"")</f>
        <v>#REF!</v>
      </c>
      <c r="X27" s="63" t="e">
        <f>IF(AND(#REF!="Media",#REF!="Moderado"),CONCATENATE("R2C",#REF!),"")</f>
        <v>#REF!</v>
      </c>
      <c r="Y27" s="63" t="e">
        <f>IF(AND(#REF!="Media",#REF!="Moderado"),CONCATENATE("R2C",#REF!),"")</f>
        <v>#REF!</v>
      </c>
      <c r="Z27" s="63" t="e">
        <f>IF(AND(#REF!="Media",#REF!="Moderado"),CONCATENATE("R2C",#REF!),"")</f>
        <v>#REF!</v>
      </c>
      <c r="AA27" s="64" t="e">
        <f>IF(AND(#REF!="Media",#REF!="Moderado"),CONCATENATE("R2C",#REF!),"")</f>
        <v>#REF!</v>
      </c>
      <c r="AB27" s="47" t="e">
        <f>IF(AND(#REF!="Media",#REF!="Mayor"),CONCATENATE("R2C",#REF!),"")</f>
        <v>#REF!</v>
      </c>
      <c r="AC27" s="48" t="e">
        <f>IF(AND(#REF!="Media",#REF!="Mayor"),CONCATENATE("R2C",#REF!),"")</f>
        <v>#REF!</v>
      </c>
      <c r="AD27" s="48" t="e">
        <f>IF(AND(#REF!="Media",#REF!="Mayor"),CONCATENATE("R2C",#REF!),"")</f>
        <v>#REF!</v>
      </c>
      <c r="AE27" s="48" t="e">
        <f>IF(AND(#REF!="Media",#REF!="Mayor"),CONCATENATE("R2C",#REF!),"")</f>
        <v>#REF!</v>
      </c>
      <c r="AF27" s="48" t="e">
        <f>IF(AND(#REF!="Media",#REF!="Mayor"),CONCATENATE("R2C",#REF!),"")</f>
        <v>#REF!</v>
      </c>
      <c r="AG27" s="49" t="e">
        <f>IF(AND(#REF!="Media",#REF!="Mayor"),CONCATENATE("R2C",#REF!),"")</f>
        <v>#REF!</v>
      </c>
      <c r="AH27" s="50" t="e">
        <f>IF(AND(#REF!="Media",#REF!="Catastrófico"),CONCATENATE("R2C",#REF!),"")</f>
        <v>#REF!</v>
      </c>
      <c r="AI27" s="51" t="e">
        <f>IF(AND(#REF!="Media",#REF!="Catastrófico"),CONCATENATE("R2C",#REF!),"")</f>
        <v>#REF!</v>
      </c>
      <c r="AJ27" s="51" t="e">
        <f>IF(AND(#REF!="Media",#REF!="Catastrófico"),CONCATENATE("R2C",#REF!),"")</f>
        <v>#REF!</v>
      </c>
      <c r="AK27" s="51" t="e">
        <f>IF(AND(#REF!="Media",#REF!="Catastrófico"),CONCATENATE("R2C",#REF!),"")</f>
        <v>#REF!</v>
      </c>
      <c r="AL27" s="51" t="e">
        <f>IF(AND(#REF!="Media",#REF!="Catastrófico"),CONCATENATE("R2C",#REF!),"")</f>
        <v>#REF!</v>
      </c>
      <c r="AM27" s="52" t="e">
        <f>IF(AND(#REF!="Media",#REF!="Catastrófico"),CONCATENATE("R2C",#REF!),"")</f>
        <v>#REF!</v>
      </c>
      <c r="AN27" s="78"/>
      <c r="AO27" s="454"/>
      <c r="AP27" s="455"/>
      <c r="AQ27" s="455"/>
      <c r="AR27" s="455"/>
      <c r="AS27" s="455"/>
      <c r="AT27" s="456"/>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row>
    <row r="28" spans="1:76" ht="15" customHeight="1" x14ac:dyDescent="0.25">
      <c r="A28" s="78"/>
      <c r="B28" s="373"/>
      <c r="C28" s="373"/>
      <c r="D28" s="374"/>
      <c r="E28" s="414"/>
      <c r="F28" s="415"/>
      <c r="G28" s="415"/>
      <c r="H28" s="415"/>
      <c r="I28" s="416"/>
      <c r="J28" s="62" t="e">
        <f>IF(AND(#REF!="Media",#REF!="Leve"),CONCATENATE("R3C",#REF!),"")</f>
        <v>#REF!</v>
      </c>
      <c r="K28" s="63" t="e">
        <f>IF(AND(#REF!="Media",#REF!="Leve"),CONCATENATE("R3C",#REF!),"")</f>
        <v>#REF!</v>
      </c>
      <c r="L28" s="63" t="e">
        <f>IF(AND(#REF!="Media",#REF!="Leve"),CONCATENATE("R3C",#REF!),"")</f>
        <v>#REF!</v>
      </c>
      <c r="M28" s="63" t="e">
        <f>IF(AND(#REF!="Media",#REF!="Leve"),CONCATENATE("R3C",#REF!),"")</f>
        <v>#REF!</v>
      </c>
      <c r="N28" s="63" t="e">
        <f>IF(AND(#REF!="Media",#REF!="Leve"),CONCATENATE("R3C",#REF!),"")</f>
        <v>#REF!</v>
      </c>
      <c r="O28" s="64" t="e">
        <f>IF(AND(#REF!="Media",#REF!="Leve"),CONCATENATE("R3C",#REF!),"")</f>
        <v>#REF!</v>
      </c>
      <c r="P28" s="62" t="e">
        <f>IF(AND(#REF!="Media",#REF!="Menor"),CONCATENATE("R3C",#REF!),"")</f>
        <v>#REF!</v>
      </c>
      <c r="Q28" s="63" t="e">
        <f>IF(AND(#REF!="Media",#REF!="Menor"),CONCATENATE("R3C",#REF!),"")</f>
        <v>#REF!</v>
      </c>
      <c r="R28" s="63" t="e">
        <f>IF(AND(#REF!="Media",#REF!="Menor"),CONCATENATE("R3C",#REF!),"")</f>
        <v>#REF!</v>
      </c>
      <c r="S28" s="63" t="e">
        <f>IF(AND(#REF!="Media",#REF!="Menor"),CONCATENATE("R3C",#REF!),"")</f>
        <v>#REF!</v>
      </c>
      <c r="T28" s="63" t="e">
        <f>IF(AND(#REF!="Media",#REF!="Menor"),CONCATENATE("R3C",#REF!),"")</f>
        <v>#REF!</v>
      </c>
      <c r="U28" s="64" t="e">
        <f>IF(AND(#REF!="Media",#REF!="Menor"),CONCATENATE("R3C",#REF!),"")</f>
        <v>#REF!</v>
      </c>
      <c r="V28" s="62" t="e">
        <f>IF(AND(#REF!="Media",#REF!="Moderado"),CONCATENATE("R3C",#REF!),"")</f>
        <v>#REF!</v>
      </c>
      <c r="W28" s="63" t="e">
        <f>IF(AND(#REF!="Media",#REF!="Moderado"),CONCATENATE("R3C",#REF!),"")</f>
        <v>#REF!</v>
      </c>
      <c r="X28" s="63" t="e">
        <f>IF(AND(#REF!="Media",#REF!="Moderado"),CONCATENATE("R3C",#REF!),"")</f>
        <v>#REF!</v>
      </c>
      <c r="Y28" s="63" t="e">
        <f>IF(AND(#REF!="Media",#REF!="Moderado"),CONCATENATE("R3C",#REF!),"")</f>
        <v>#REF!</v>
      </c>
      <c r="Z28" s="63" t="e">
        <f>IF(AND(#REF!="Media",#REF!="Moderado"),CONCATENATE("R3C",#REF!),"")</f>
        <v>#REF!</v>
      </c>
      <c r="AA28" s="64" t="e">
        <f>IF(AND(#REF!="Media",#REF!="Moderado"),CONCATENATE("R3C",#REF!),"")</f>
        <v>#REF!</v>
      </c>
      <c r="AB28" s="47" t="e">
        <f>IF(AND(#REF!="Media",#REF!="Mayor"),CONCATENATE("R3C",#REF!),"")</f>
        <v>#REF!</v>
      </c>
      <c r="AC28" s="48" t="e">
        <f>IF(AND(#REF!="Media",#REF!="Mayor"),CONCATENATE("R3C",#REF!),"")</f>
        <v>#REF!</v>
      </c>
      <c r="AD28" s="48" t="e">
        <f>IF(AND(#REF!="Media",#REF!="Mayor"),CONCATENATE("R3C",#REF!),"")</f>
        <v>#REF!</v>
      </c>
      <c r="AE28" s="48" t="e">
        <f>IF(AND(#REF!="Media",#REF!="Mayor"),CONCATENATE("R3C",#REF!),"")</f>
        <v>#REF!</v>
      </c>
      <c r="AF28" s="48" t="e">
        <f>IF(AND(#REF!="Media",#REF!="Mayor"),CONCATENATE("R3C",#REF!),"")</f>
        <v>#REF!</v>
      </c>
      <c r="AG28" s="49" t="e">
        <f>IF(AND(#REF!="Media",#REF!="Mayor"),CONCATENATE("R3C",#REF!),"")</f>
        <v>#REF!</v>
      </c>
      <c r="AH28" s="50" t="e">
        <f>IF(AND(#REF!="Media",#REF!="Catastrófico"),CONCATENATE("R3C",#REF!),"")</f>
        <v>#REF!</v>
      </c>
      <c r="AI28" s="51" t="e">
        <f>IF(AND(#REF!="Media",#REF!="Catastrófico"),CONCATENATE("R3C",#REF!),"")</f>
        <v>#REF!</v>
      </c>
      <c r="AJ28" s="51" t="e">
        <f>IF(AND(#REF!="Media",#REF!="Catastrófico"),CONCATENATE("R3C",#REF!),"")</f>
        <v>#REF!</v>
      </c>
      <c r="AK28" s="51" t="e">
        <f>IF(AND(#REF!="Media",#REF!="Catastrófico"),CONCATENATE("R3C",#REF!),"")</f>
        <v>#REF!</v>
      </c>
      <c r="AL28" s="51" t="e">
        <f>IF(AND(#REF!="Media",#REF!="Catastrófico"),CONCATENATE("R3C",#REF!),"")</f>
        <v>#REF!</v>
      </c>
      <c r="AM28" s="52" t="e">
        <f>IF(AND(#REF!="Media",#REF!="Catastrófico"),CONCATENATE("R3C",#REF!),"")</f>
        <v>#REF!</v>
      </c>
      <c r="AN28" s="78"/>
      <c r="AO28" s="454"/>
      <c r="AP28" s="455"/>
      <c r="AQ28" s="455"/>
      <c r="AR28" s="455"/>
      <c r="AS28" s="455"/>
      <c r="AT28" s="456"/>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row>
    <row r="29" spans="1:76" ht="15" customHeight="1" x14ac:dyDescent="0.25">
      <c r="A29" s="78"/>
      <c r="B29" s="373"/>
      <c r="C29" s="373"/>
      <c r="D29" s="374"/>
      <c r="E29" s="414"/>
      <c r="F29" s="415"/>
      <c r="G29" s="415"/>
      <c r="H29" s="415"/>
      <c r="I29" s="416"/>
      <c r="J29" s="62" t="e">
        <f>IF(AND(#REF!="Media",#REF!="Leve"),CONCATENATE("R4C",#REF!),"")</f>
        <v>#REF!</v>
      </c>
      <c r="K29" s="63" t="e">
        <f>IF(AND(#REF!="Media",#REF!="Leve"),CONCATENATE("R4C",#REF!),"")</f>
        <v>#REF!</v>
      </c>
      <c r="L29" s="63" t="e">
        <f>IF(AND(#REF!="Media",#REF!="Leve"),CONCATENATE("R4C",#REF!),"")</f>
        <v>#REF!</v>
      </c>
      <c r="M29" s="63" t="e">
        <f>IF(AND(#REF!="Media",#REF!="Leve"),CONCATENATE("R4C",#REF!),"")</f>
        <v>#REF!</v>
      </c>
      <c r="N29" s="63" t="e">
        <f>IF(AND(#REF!="Media",#REF!="Leve"),CONCATENATE("R4C",#REF!),"")</f>
        <v>#REF!</v>
      </c>
      <c r="O29" s="64" t="e">
        <f>IF(AND(#REF!="Media",#REF!="Leve"),CONCATENATE("R4C",#REF!),"")</f>
        <v>#REF!</v>
      </c>
      <c r="P29" s="62" t="e">
        <f>IF(AND(#REF!="Media",#REF!="Menor"),CONCATENATE("R4C",#REF!),"")</f>
        <v>#REF!</v>
      </c>
      <c r="Q29" s="63" t="e">
        <f>IF(AND(#REF!="Media",#REF!="Menor"),CONCATENATE("R4C",#REF!),"")</f>
        <v>#REF!</v>
      </c>
      <c r="R29" s="63" t="e">
        <f>IF(AND(#REF!="Media",#REF!="Menor"),CONCATENATE("R4C",#REF!),"")</f>
        <v>#REF!</v>
      </c>
      <c r="S29" s="63" t="e">
        <f>IF(AND(#REF!="Media",#REF!="Menor"),CONCATENATE("R4C",#REF!),"")</f>
        <v>#REF!</v>
      </c>
      <c r="T29" s="63" t="e">
        <f>IF(AND(#REF!="Media",#REF!="Menor"),CONCATENATE("R4C",#REF!),"")</f>
        <v>#REF!</v>
      </c>
      <c r="U29" s="64" t="e">
        <f>IF(AND(#REF!="Media",#REF!="Menor"),CONCATENATE("R4C",#REF!),"")</f>
        <v>#REF!</v>
      </c>
      <c r="V29" s="62" t="e">
        <f>IF(AND(#REF!="Media",#REF!="Moderado"),CONCATENATE("R4C",#REF!),"")</f>
        <v>#REF!</v>
      </c>
      <c r="W29" s="63" t="e">
        <f>IF(AND(#REF!="Media",#REF!="Moderado"),CONCATENATE("R4C",#REF!),"")</f>
        <v>#REF!</v>
      </c>
      <c r="X29" s="63" t="e">
        <f>IF(AND(#REF!="Media",#REF!="Moderado"),CONCATENATE("R4C",#REF!),"")</f>
        <v>#REF!</v>
      </c>
      <c r="Y29" s="63" t="e">
        <f>IF(AND(#REF!="Media",#REF!="Moderado"),CONCATENATE("R4C",#REF!),"")</f>
        <v>#REF!</v>
      </c>
      <c r="Z29" s="63" t="e">
        <f>IF(AND(#REF!="Media",#REF!="Moderado"),CONCATENATE("R4C",#REF!),"")</f>
        <v>#REF!</v>
      </c>
      <c r="AA29" s="64" t="e">
        <f>IF(AND(#REF!="Media",#REF!="Moderado"),CONCATENATE("R4C",#REF!),"")</f>
        <v>#REF!</v>
      </c>
      <c r="AB29" s="47" t="e">
        <f>IF(AND(#REF!="Media",#REF!="Mayor"),CONCATENATE("R4C",#REF!),"")</f>
        <v>#REF!</v>
      </c>
      <c r="AC29" s="48" t="e">
        <f>IF(AND(#REF!="Media",#REF!="Mayor"),CONCATENATE("R4C",#REF!),"")</f>
        <v>#REF!</v>
      </c>
      <c r="AD29" s="48" t="e">
        <f>IF(AND(#REF!="Media",#REF!="Mayor"),CONCATENATE("R4C",#REF!),"")</f>
        <v>#REF!</v>
      </c>
      <c r="AE29" s="48" t="e">
        <f>IF(AND(#REF!="Media",#REF!="Mayor"),CONCATENATE("R4C",#REF!),"")</f>
        <v>#REF!</v>
      </c>
      <c r="AF29" s="48" t="e">
        <f>IF(AND(#REF!="Media",#REF!="Mayor"),CONCATENATE("R4C",#REF!),"")</f>
        <v>#REF!</v>
      </c>
      <c r="AG29" s="49" t="e">
        <f>IF(AND(#REF!="Media",#REF!="Mayor"),CONCATENATE("R4C",#REF!),"")</f>
        <v>#REF!</v>
      </c>
      <c r="AH29" s="50" t="e">
        <f>IF(AND(#REF!="Media",#REF!="Catastrófico"),CONCATENATE("R4C",#REF!),"")</f>
        <v>#REF!</v>
      </c>
      <c r="AI29" s="51" t="e">
        <f>IF(AND(#REF!="Media",#REF!="Catastrófico"),CONCATENATE("R4C",#REF!),"")</f>
        <v>#REF!</v>
      </c>
      <c r="AJ29" s="51" t="e">
        <f>IF(AND(#REF!="Media",#REF!="Catastrófico"),CONCATENATE("R4C",#REF!),"")</f>
        <v>#REF!</v>
      </c>
      <c r="AK29" s="51" t="e">
        <f>IF(AND(#REF!="Media",#REF!="Catastrófico"),CONCATENATE("R4C",#REF!),"")</f>
        <v>#REF!</v>
      </c>
      <c r="AL29" s="51" t="e">
        <f>IF(AND(#REF!="Media",#REF!="Catastrófico"),CONCATENATE("R4C",#REF!),"")</f>
        <v>#REF!</v>
      </c>
      <c r="AM29" s="52" t="e">
        <f>IF(AND(#REF!="Media",#REF!="Catastrófico"),CONCATENATE("R4C",#REF!),"")</f>
        <v>#REF!</v>
      </c>
      <c r="AN29" s="78"/>
      <c r="AO29" s="454"/>
      <c r="AP29" s="455"/>
      <c r="AQ29" s="455"/>
      <c r="AR29" s="455"/>
      <c r="AS29" s="455"/>
      <c r="AT29" s="456"/>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row>
    <row r="30" spans="1:76" ht="15" customHeight="1" x14ac:dyDescent="0.25">
      <c r="A30" s="78"/>
      <c r="B30" s="373"/>
      <c r="C30" s="373"/>
      <c r="D30" s="374"/>
      <c r="E30" s="414"/>
      <c r="F30" s="415"/>
      <c r="G30" s="415"/>
      <c r="H30" s="415"/>
      <c r="I30" s="416"/>
      <c r="J30" s="62" t="e">
        <f>IF(AND(#REF!="Media",#REF!="Leve"),CONCATENATE("R5C",#REF!),"")</f>
        <v>#REF!</v>
      </c>
      <c r="K30" s="63" t="e">
        <f>IF(AND(#REF!="Media",#REF!="Leve"),CONCATENATE("R5C",#REF!),"")</f>
        <v>#REF!</v>
      </c>
      <c r="L30" s="63" t="e">
        <f>IF(AND(#REF!="Media",#REF!="Leve"),CONCATENATE("R5C",#REF!),"")</f>
        <v>#REF!</v>
      </c>
      <c r="M30" s="63" t="e">
        <f>IF(AND(#REF!="Media",#REF!="Leve"),CONCATENATE("R5C",#REF!),"")</f>
        <v>#REF!</v>
      </c>
      <c r="N30" s="63" t="e">
        <f>IF(AND(#REF!="Media",#REF!="Leve"),CONCATENATE("R5C",#REF!),"")</f>
        <v>#REF!</v>
      </c>
      <c r="O30" s="64" t="e">
        <f>IF(AND(#REF!="Media",#REF!="Leve"),CONCATENATE("R5C",#REF!),"")</f>
        <v>#REF!</v>
      </c>
      <c r="P30" s="62" t="e">
        <f>IF(AND(#REF!="Media",#REF!="Menor"),CONCATENATE("R5C",#REF!),"")</f>
        <v>#REF!</v>
      </c>
      <c r="Q30" s="63" t="e">
        <f>IF(AND(#REF!="Media",#REF!="Menor"),CONCATENATE("R5C",#REF!),"")</f>
        <v>#REF!</v>
      </c>
      <c r="R30" s="63" t="e">
        <f>IF(AND(#REF!="Media",#REF!="Menor"),CONCATENATE("R5C",#REF!),"")</f>
        <v>#REF!</v>
      </c>
      <c r="S30" s="63" t="e">
        <f>IF(AND(#REF!="Media",#REF!="Menor"),CONCATENATE("R5C",#REF!),"")</f>
        <v>#REF!</v>
      </c>
      <c r="T30" s="63" t="e">
        <f>IF(AND(#REF!="Media",#REF!="Menor"),CONCATENATE("R5C",#REF!),"")</f>
        <v>#REF!</v>
      </c>
      <c r="U30" s="64" t="e">
        <f>IF(AND(#REF!="Media",#REF!="Menor"),CONCATENATE("R5C",#REF!),"")</f>
        <v>#REF!</v>
      </c>
      <c r="V30" s="62" t="e">
        <f>IF(AND(#REF!="Media",#REF!="Moderado"),CONCATENATE("R5C",#REF!),"")</f>
        <v>#REF!</v>
      </c>
      <c r="W30" s="63" t="e">
        <f>IF(AND(#REF!="Media",#REF!="Moderado"),CONCATENATE("R5C",#REF!),"")</f>
        <v>#REF!</v>
      </c>
      <c r="X30" s="63" t="e">
        <f>IF(AND(#REF!="Media",#REF!="Moderado"),CONCATENATE("R5C",#REF!),"")</f>
        <v>#REF!</v>
      </c>
      <c r="Y30" s="63" t="e">
        <f>IF(AND(#REF!="Media",#REF!="Moderado"),CONCATENATE("R5C",#REF!),"")</f>
        <v>#REF!</v>
      </c>
      <c r="Z30" s="63" t="e">
        <f>IF(AND(#REF!="Media",#REF!="Moderado"),CONCATENATE("R5C",#REF!),"")</f>
        <v>#REF!</v>
      </c>
      <c r="AA30" s="64" t="e">
        <f>IF(AND(#REF!="Media",#REF!="Moderado"),CONCATENATE("R5C",#REF!),"")</f>
        <v>#REF!</v>
      </c>
      <c r="AB30" s="47" t="e">
        <f>IF(AND(#REF!="Media",#REF!="Mayor"),CONCATENATE("R5C",#REF!),"")</f>
        <v>#REF!</v>
      </c>
      <c r="AC30" s="48" t="e">
        <f>IF(AND(#REF!="Media",#REF!="Mayor"),CONCATENATE("R5C",#REF!),"")</f>
        <v>#REF!</v>
      </c>
      <c r="AD30" s="48" t="e">
        <f>IF(AND(#REF!="Media",#REF!="Mayor"),CONCATENATE("R5C",#REF!),"")</f>
        <v>#REF!</v>
      </c>
      <c r="AE30" s="48" t="e">
        <f>IF(AND(#REF!="Media",#REF!="Mayor"),CONCATENATE("R5C",#REF!),"")</f>
        <v>#REF!</v>
      </c>
      <c r="AF30" s="48" t="e">
        <f>IF(AND(#REF!="Media",#REF!="Mayor"),CONCATENATE("R5C",#REF!),"")</f>
        <v>#REF!</v>
      </c>
      <c r="AG30" s="49" t="e">
        <f>IF(AND(#REF!="Media",#REF!="Mayor"),CONCATENATE("R5C",#REF!),"")</f>
        <v>#REF!</v>
      </c>
      <c r="AH30" s="50" t="e">
        <f>IF(AND(#REF!="Media",#REF!="Catastrófico"),CONCATENATE("R5C",#REF!),"")</f>
        <v>#REF!</v>
      </c>
      <c r="AI30" s="51" t="e">
        <f>IF(AND(#REF!="Media",#REF!="Catastrófico"),CONCATENATE("R5C",#REF!),"")</f>
        <v>#REF!</v>
      </c>
      <c r="AJ30" s="51" t="e">
        <f>IF(AND(#REF!="Media",#REF!="Catastrófico"),CONCATENATE("R5C",#REF!),"")</f>
        <v>#REF!</v>
      </c>
      <c r="AK30" s="51" t="e">
        <f>IF(AND(#REF!="Media",#REF!="Catastrófico"),CONCATENATE("R5C",#REF!),"")</f>
        <v>#REF!</v>
      </c>
      <c r="AL30" s="51" t="e">
        <f>IF(AND(#REF!="Media",#REF!="Catastrófico"),CONCATENATE("R5C",#REF!),"")</f>
        <v>#REF!</v>
      </c>
      <c r="AM30" s="52" t="e">
        <f>IF(AND(#REF!="Media",#REF!="Catastrófico"),CONCATENATE("R5C",#REF!),"")</f>
        <v>#REF!</v>
      </c>
      <c r="AN30" s="78"/>
      <c r="AO30" s="454"/>
      <c r="AP30" s="455"/>
      <c r="AQ30" s="455"/>
      <c r="AR30" s="455"/>
      <c r="AS30" s="455"/>
      <c r="AT30" s="456"/>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row>
    <row r="31" spans="1:76" ht="15" customHeight="1" x14ac:dyDescent="0.25">
      <c r="A31" s="78"/>
      <c r="B31" s="373"/>
      <c r="C31" s="373"/>
      <c r="D31" s="374"/>
      <c r="E31" s="414"/>
      <c r="F31" s="415"/>
      <c r="G31" s="415"/>
      <c r="H31" s="415"/>
      <c r="I31" s="416"/>
      <c r="J31" s="62" t="e">
        <f>IF(AND(#REF!="Media",#REF!="Leve"),CONCATENATE("R6C",#REF!),"")</f>
        <v>#REF!</v>
      </c>
      <c r="K31" s="63" t="e">
        <f>IF(AND(#REF!="Media",#REF!="Leve"),CONCATENATE("R6C",#REF!),"")</f>
        <v>#REF!</v>
      </c>
      <c r="L31" s="63" t="e">
        <f>IF(AND(#REF!="Media",#REF!="Leve"),CONCATENATE("R6C",#REF!),"")</f>
        <v>#REF!</v>
      </c>
      <c r="M31" s="63" t="e">
        <f>IF(AND(#REF!="Media",#REF!="Leve"),CONCATENATE("R6C",#REF!),"")</f>
        <v>#REF!</v>
      </c>
      <c r="N31" s="63" t="e">
        <f>IF(AND(#REF!="Media",#REF!="Leve"),CONCATENATE("R6C",#REF!),"")</f>
        <v>#REF!</v>
      </c>
      <c r="O31" s="64" t="e">
        <f>IF(AND(#REF!="Media",#REF!="Leve"),CONCATENATE("R6C",#REF!),"")</f>
        <v>#REF!</v>
      </c>
      <c r="P31" s="62" t="e">
        <f>IF(AND(#REF!="Media",#REF!="Menor"),CONCATENATE("R6C",#REF!),"")</f>
        <v>#REF!</v>
      </c>
      <c r="Q31" s="63" t="e">
        <f>IF(AND(#REF!="Media",#REF!="Menor"),CONCATENATE("R6C",#REF!),"")</f>
        <v>#REF!</v>
      </c>
      <c r="R31" s="63" t="e">
        <f>IF(AND(#REF!="Media",#REF!="Menor"),CONCATENATE("R6C",#REF!),"")</f>
        <v>#REF!</v>
      </c>
      <c r="S31" s="63" t="e">
        <f>IF(AND(#REF!="Media",#REF!="Menor"),CONCATENATE("R6C",#REF!),"")</f>
        <v>#REF!</v>
      </c>
      <c r="T31" s="63" t="e">
        <f>IF(AND(#REF!="Media",#REF!="Menor"),CONCATENATE("R6C",#REF!),"")</f>
        <v>#REF!</v>
      </c>
      <c r="U31" s="64" t="e">
        <f>IF(AND(#REF!="Media",#REF!="Menor"),CONCATENATE("R6C",#REF!),"")</f>
        <v>#REF!</v>
      </c>
      <c r="V31" s="62" t="e">
        <f>IF(AND(#REF!="Media",#REF!="Moderado"),CONCATENATE("R6C",#REF!),"")</f>
        <v>#REF!</v>
      </c>
      <c r="W31" s="63" t="e">
        <f>IF(AND(#REF!="Media",#REF!="Moderado"),CONCATENATE("R6C",#REF!),"")</f>
        <v>#REF!</v>
      </c>
      <c r="X31" s="63" t="e">
        <f>IF(AND(#REF!="Media",#REF!="Moderado"),CONCATENATE("R6C",#REF!),"")</f>
        <v>#REF!</v>
      </c>
      <c r="Y31" s="63" t="e">
        <f>IF(AND(#REF!="Media",#REF!="Moderado"),CONCATENATE("R6C",#REF!),"")</f>
        <v>#REF!</v>
      </c>
      <c r="Z31" s="63" t="e">
        <f>IF(AND(#REF!="Media",#REF!="Moderado"),CONCATENATE("R6C",#REF!),"")</f>
        <v>#REF!</v>
      </c>
      <c r="AA31" s="64" t="e">
        <f>IF(AND(#REF!="Media",#REF!="Moderado"),CONCATENATE("R6C",#REF!),"")</f>
        <v>#REF!</v>
      </c>
      <c r="AB31" s="47" t="e">
        <f>IF(AND(#REF!="Media",#REF!="Mayor"),CONCATENATE("R6C",#REF!),"")</f>
        <v>#REF!</v>
      </c>
      <c r="AC31" s="48" t="e">
        <f>IF(AND(#REF!="Media",#REF!="Mayor"),CONCATENATE("R6C",#REF!),"")</f>
        <v>#REF!</v>
      </c>
      <c r="AD31" s="48" t="e">
        <f>IF(AND(#REF!="Media",#REF!="Mayor"),CONCATENATE("R6C",#REF!),"")</f>
        <v>#REF!</v>
      </c>
      <c r="AE31" s="48" t="e">
        <f>IF(AND(#REF!="Media",#REF!="Mayor"),CONCATENATE("R6C",#REF!),"")</f>
        <v>#REF!</v>
      </c>
      <c r="AF31" s="48" t="e">
        <f>IF(AND(#REF!="Media",#REF!="Mayor"),CONCATENATE("R6C",#REF!),"")</f>
        <v>#REF!</v>
      </c>
      <c r="AG31" s="49" t="e">
        <f>IF(AND(#REF!="Media",#REF!="Mayor"),CONCATENATE("R6C",#REF!),"")</f>
        <v>#REF!</v>
      </c>
      <c r="AH31" s="50" t="e">
        <f>IF(AND(#REF!="Media",#REF!="Catastrófico"),CONCATENATE("R6C",#REF!),"")</f>
        <v>#REF!</v>
      </c>
      <c r="AI31" s="51" t="e">
        <f>IF(AND(#REF!="Media",#REF!="Catastrófico"),CONCATENATE("R6C",#REF!),"")</f>
        <v>#REF!</v>
      </c>
      <c r="AJ31" s="51" t="e">
        <f>IF(AND(#REF!="Media",#REF!="Catastrófico"),CONCATENATE("R6C",#REF!),"")</f>
        <v>#REF!</v>
      </c>
      <c r="AK31" s="51" t="e">
        <f>IF(AND(#REF!="Media",#REF!="Catastrófico"),CONCATENATE("R6C",#REF!),"")</f>
        <v>#REF!</v>
      </c>
      <c r="AL31" s="51" t="e">
        <f>IF(AND(#REF!="Media",#REF!="Catastrófico"),CONCATENATE("R6C",#REF!),"")</f>
        <v>#REF!</v>
      </c>
      <c r="AM31" s="52" t="e">
        <f>IF(AND(#REF!="Media",#REF!="Catastrófico"),CONCATENATE("R6C",#REF!),"")</f>
        <v>#REF!</v>
      </c>
      <c r="AN31" s="78"/>
      <c r="AO31" s="454"/>
      <c r="AP31" s="455"/>
      <c r="AQ31" s="455"/>
      <c r="AR31" s="455"/>
      <c r="AS31" s="455"/>
      <c r="AT31" s="456"/>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row>
    <row r="32" spans="1:76" ht="15" customHeight="1" x14ac:dyDescent="0.25">
      <c r="A32" s="78"/>
      <c r="B32" s="373"/>
      <c r="C32" s="373"/>
      <c r="D32" s="374"/>
      <c r="E32" s="414"/>
      <c r="F32" s="415"/>
      <c r="G32" s="415"/>
      <c r="H32" s="415"/>
      <c r="I32" s="416"/>
      <c r="J32" s="62" t="e">
        <f>IF(AND(#REF!="Media",#REF!="Leve"),CONCATENATE("R7C",#REF!),"")</f>
        <v>#REF!</v>
      </c>
      <c r="K32" s="63" t="e">
        <f>IF(AND(#REF!="Media",#REF!="Leve"),CONCATENATE("R7C",#REF!),"")</f>
        <v>#REF!</v>
      </c>
      <c r="L32" s="63" t="e">
        <f>IF(AND(#REF!="Media",#REF!="Leve"),CONCATENATE("R7C",#REF!),"")</f>
        <v>#REF!</v>
      </c>
      <c r="M32" s="63" t="e">
        <f>IF(AND(#REF!="Media",#REF!="Leve"),CONCATENATE("R7C",#REF!),"")</f>
        <v>#REF!</v>
      </c>
      <c r="N32" s="63" t="e">
        <f>IF(AND(#REF!="Media",#REF!="Leve"),CONCATENATE("R7C",#REF!),"")</f>
        <v>#REF!</v>
      </c>
      <c r="O32" s="64" t="e">
        <f>IF(AND(#REF!="Media",#REF!="Leve"),CONCATENATE("R7C",#REF!),"")</f>
        <v>#REF!</v>
      </c>
      <c r="P32" s="62" t="e">
        <f>IF(AND(#REF!="Media",#REF!="Menor"),CONCATENATE("R7C",#REF!),"")</f>
        <v>#REF!</v>
      </c>
      <c r="Q32" s="63" t="e">
        <f>IF(AND(#REF!="Media",#REF!="Menor"),CONCATENATE("R7C",#REF!),"")</f>
        <v>#REF!</v>
      </c>
      <c r="R32" s="63" t="e">
        <f>IF(AND(#REF!="Media",#REF!="Menor"),CONCATENATE("R7C",#REF!),"")</f>
        <v>#REF!</v>
      </c>
      <c r="S32" s="63" t="e">
        <f>IF(AND(#REF!="Media",#REF!="Menor"),CONCATENATE("R7C",#REF!),"")</f>
        <v>#REF!</v>
      </c>
      <c r="T32" s="63" t="e">
        <f>IF(AND(#REF!="Media",#REF!="Menor"),CONCATENATE("R7C",#REF!),"")</f>
        <v>#REF!</v>
      </c>
      <c r="U32" s="64" t="e">
        <f>IF(AND(#REF!="Media",#REF!="Menor"),CONCATENATE("R7C",#REF!),"")</f>
        <v>#REF!</v>
      </c>
      <c r="V32" s="62" t="e">
        <f>IF(AND(#REF!="Media",#REF!="Moderado"),CONCATENATE("R7C",#REF!),"")</f>
        <v>#REF!</v>
      </c>
      <c r="W32" s="63" t="e">
        <f>IF(AND(#REF!="Media",#REF!="Moderado"),CONCATENATE("R7C",#REF!),"")</f>
        <v>#REF!</v>
      </c>
      <c r="X32" s="63" t="e">
        <f>IF(AND(#REF!="Media",#REF!="Moderado"),CONCATENATE("R7C",#REF!),"")</f>
        <v>#REF!</v>
      </c>
      <c r="Y32" s="63" t="e">
        <f>IF(AND(#REF!="Media",#REF!="Moderado"),CONCATENATE("R7C",#REF!),"")</f>
        <v>#REF!</v>
      </c>
      <c r="Z32" s="63" t="e">
        <f>IF(AND(#REF!="Media",#REF!="Moderado"),CONCATENATE("R7C",#REF!),"")</f>
        <v>#REF!</v>
      </c>
      <c r="AA32" s="64" t="e">
        <f>IF(AND(#REF!="Media",#REF!="Moderado"),CONCATENATE("R7C",#REF!),"")</f>
        <v>#REF!</v>
      </c>
      <c r="AB32" s="47" t="e">
        <f>IF(AND(#REF!="Media",#REF!="Mayor"),CONCATENATE("R7C",#REF!),"")</f>
        <v>#REF!</v>
      </c>
      <c r="AC32" s="48" t="e">
        <f>IF(AND(#REF!="Media",#REF!="Mayor"),CONCATENATE("R7C",#REF!),"")</f>
        <v>#REF!</v>
      </c>
      <c r="AD32" s="48" t="e">
        <f>IF(AND(#REF!="Media",#REF!="Mayor"),CONCATENATE("R7C",#REF!),"")</f>
        <v>#REF!</v>
      </c>
      <c r="AE32" s="48" t="e">
        <f>IF(AND(#REF!="Media",#REF!="Mayor"),CONCATENATE("R7C",#REF!),"")</f>
        <v>#REF!</v>
      </c>
      <c r="AF32" s="48" t="e">
        <f>IF(AND(#REF!="Media",#REF!="Mayor"),CONCATENATE("R7C",#REF!),"")</f>
        <v>#REF!</v>
      </c>
      <c r="AG32" s="49" t="e">
        <f>IF(AND(#REF!="Media",#REF!="Mayor"),CONCATENATE("R7C",#REF!),"")</f>
        <v>#REF!</v>
      </c>
      <c r="AH32" s="50" t="e">
        <f>IF(AND(#REF!="Media",#REF!="Catastrófico"),CONCATENATE("R7C",#REF!),"")</f>
        <v>#REF!</v>
      </c>
      <c r="AI32" s="51" t="e">
        <f>IF(AND(#REF!="Media",#REF!="Catastrófico"),CONCATENATE("R7C",#REF!),"")</f>
        <v>#REF!</v>
      </c>
      <c r="AJ32" s="51" t="e">
        <f>IF(AND(#REF!="Media",#REF!="Catastrófico"),CONCATENATE("R7C",#REF!),"")</f>
        <v>#REF!</v>
      </c>
      <c r="AK32" s="51" t="e">
        <f>IF(AND(#REF!="Media",#REF!="Catastrófico"),CONCATENATE("R7C",#REF!),"")</f>
        <v>#REF!</v>
      </c>
      <c r="AL32" s="51" t="e">
        <f>IF(AND(#REF!="Media",#REF!="Catastrófico"),CONCATENATE("R7C",#REF!),"")</f>
        <v>#REF!</v>
      </c>
      <c r="AM32" s="52" t="e">
        <f>IF(AND(#REF!="Media",#REF!="Catastrófico"),CONCATENATE("R7C",#REF!),"")</f>
        <v>#REF!</v>
      </c>
      <c r="AN32" s="78"/>
      <c r="AO32" s="454"/>
      <c r="AP32" s="455"/>
      <c r="AQ32" s="455"/>
      <c r="AR32" s="455"/>
      <c r="AS32" s="455"/>
      <c r="AT32" s="456"/>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row>
    <row r="33" spans="1:80" ht="15" customHeight="1" x14ac:dyDescent="0.25">
      <c r="A33" s="78"/>
      <c r="B33" s="373"/>
      <c r="C33" s="373"/>
      <c r="D33" s="374"/>
      <c r="E33" s="414"/>
      <c r="F33" s="415"/>
      <c r="G33" s="415"/>
      <c r="H33" s="415"/>
      <c r="I33" s="416"/>
      <c r="J33" s="62" t="e">
        <f>IF(AND(#REF!="Media",#REF!="Leve"),CONCATENATE("R8C",#REF!),"")</f>
        <v>#REF!</v>
      </c>
      <c r="K33" s="63" t="e">
        <f>IF(AND(#REF!="Media",#REF!="Leve"),CONCATENATE("R8C",#REF!),"")</f>
        <v>#REF!</v>
      </c>
      <c r="L33" s="63" t="e">
        <f>IF(AND(#REF!="Media",#REF!="Leve"),CONCATENATE("R8C",#REF!),"")</f>
        <v>#REF!</v>
      </c>
      <c r="M33" s="63" t="e">
        <f>IF(AND(#REF!="Media",#REF!="Leve"),CONCATENATE("R8C",#REF!),"")</f>
        <v>#REF!</v>
      </c>
      <c r="N33" s="63" t="e">
        <f>IF(AND(#REF!="Media",#REF!="Leve"),CONCATENATE("R8C",#REF!),"")</f>
        <v>#REF!</v>
      </c>
      <c r="O33" s="64" t="e">
        <f>IF(AND(#REF!="Media",#REF!="Leve"),CONCATENATE("R8C",#REF!),"")</f>
        <v>#REF!</v>
      </c>
      <c r="P33" s="62" t="e">
        <f>IF(AND(#REF!="Media",#REF!="Menor"),CONCATENATE("R8C",#REF!),"")</f>
        <v>#REF!</v>
      </c>
      <c r="Q33" s="63" t="e">
        <f>IF(AND(#REF!="Media",#REF!="Menor"),CONCATENATE("R8C",#REF!),"")</f>
        <v>#REF!</v>
      </c>
      <c r="R33" s="63" t="e">
        <f>IF(AND(#REF!="Media",#REF!="Menor"),CONCATENATE("R8C",#REF!),"")</f>
        <v>#REF!</v>
      </c>
      <c r="S33" s="63" t="e">
        <f>IF(AND(#REF!="Media",#REF!="Menor"),CONCATENATE("R8C",#REF!),"")</f>
        <v>#REF!</v>
      </c>
      <c r="T33" s="63" t="e">
        <f>IF(AND(#REF!="Media",#REF!="Menor"),CONCATENATE("R8C",#REF!),"")</f>
        <v>#REF!</v>
      </c>
      <c r="U33" s="64" t="e">
        <f>IF(AND(#REF!="Media",#REF!="Menor"),CONCATENATE("R8C",#REF!),"")</f>
        <v>#REF!</v>
      </c>
      <c r="V33" s="62" t="e">
        <f>IF(AND(#REF!="Media",#REF!="Moderado"),CONCATENATE("R8C",#REF!),"")</f>
        <v>#REF!</v>
      </c>
      <c r="W33" s="63" t="e">
        <f>IF(AND(#REF!="Media",#REF!="Moderado"),CONCATENATE("R8C",#REF!),"")</f>
        <v>#REF!</v>
      </c>
      <c r="X33" s="63" t="e">
        <f>IF(AND(#REF!="Media",#REF!="Moderado"),CONCATENATE("R8C",#REF!),"")</f>
        <v>#REF!</v>
      </c>
      <c r="Y33" s="63" t="e">
        <f>IF(AND(#REF!="Media",#REF!="Moderado"),CONCATENATE("R8C",#REF!),"")</f>
        <v>#REF!</v>
      </c>
      <c r="Z33" s="63" t="e">
        <f>IF(AND(#REF!="Media",#REF!="Moderado"),CONCATENATE("R8C",#REF!),"")</f>
        <v>#REF!</v>
      </c>
      <c r="AA33" s="64" t="e">
        <f>IF(AND(#REF!="Media",#REF!="Moderado"),CONCATENATE("R8C",#REF!),"")</f>
        <v>#REF!</v>
      </c>
      <c r="AB33" s="47" t="e">
        <f>IF(AND(#REF!="Media",#REF!="Mayor"),CONCATENATE("R8C",#REF!),"")</f>
        <v>#REF!</v>
      </c>
      <c r="AC33" s="48" t="e">
        <f>IF(AND(#REF!="Media",#REF!="Mayor"),CONCATENATE("R8C",#REF!),"")</f>
        <v>#REF!</v>
      </c>
      <c r="AD33" s="48" t="e">
        <f>IF(AND(#REF!="Media",#REF!="Mayor"),CONCATENATE("R8C",#REF!),"")</f>
        <v>#REF!</v>
      </c>
      <c r="AE33" s="48" t="e">
        <f>IF(AND(#REF!="Media",#REF!="Mayor"),CONCATENATE("R8C",#REF!),"")</f>
        <v>#REF!</v>
      </c>
      <c r="AF33" s="48" t="e">
        <f>IF(AND(#REF!="Media",#REF!="Mayor"),CONCATENATE("R8C",#REF!),"")</f>
        <v>#REF!</v>
      </c>
      <c r="AG33" s="49" t="e">
        <f>IF(AND(#REF!="Media",#REF!="Mayor"),CONCATENATE("R8C",#REF!),"")</f>
        <v>#REF!</v>
      </c>
      <c r="AH33" s="50" t="e">
        <f>IF(AND(#REF!="Media",#REF!="Catastrófico"),CONCATENATE("R8C",#REF!),"")</f>
        <v>#REF!</v>
      </c>
      <c r="AI33" s="51" t="e">
        <f>IF(AND(#REF!="Media",#REF!="Catastrófico"),CONCATENATE("R8C",#REF!),"")</f>
        <v>#REF!</v>
      </c>
      <c r="AJ33" s="51" t="e">
        <f>IF(AND(#REF!="Media",#REF!="Catastrófico"),CONCATENATE("R8C",#REF!),"")</f>
        <v>#REF!</v>
      </c>
      <c r="AK33" s="51" t="e">
        <f>IF(AND(#REF!="Media",#REF!="Catastrófico"),CONCATENATE("R8C",#REF!),"")</f>
        <v>#REF!</v>
      </c>
      <c r="AL33" s="51" t="e">
        <f>IF(AND(#REF!="Media",#REF!="Catastrófico"),CONCATENATE("R8C",#REF!),"")</f>
        <v>#REF!</v>
      </c>
      <c r="AM33" s="52" t="e">
        <f>IF(AND(#REF!="Media",#REF!="Catastrófico"),CONCATENATE("R8C",#REF!),"")</f>
        <v>#REF!</v>
      </c>
      <c r="AN33" s="78"/>
      <c r="AO33" s="454"/>
      <c r="AP33" s="455"/>
      <c r="AQ33" s="455"/>
      <c r="AR33" s="455"/>
      <c r="AS33" s="455"/>
      <c r="AT33" s="456"/>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row>
    <row r="34" spans="1:80" ht="15" customHeight="1" x14ac:dyDescent="0.25">
      <c r="A34" s="78"/>
      <c r="B34" s="373"/>
      <c r="C34" s="373"/>
      <c r="D34" s="374"/>
      <c r="E34" s="414"/>
      <c r="F34" s="415"/>
      <c r="G34" s="415"/>
      <c r="H34" s="415"/>
      <c r="I34" s="416"/>
      <c r="J34" s="62" t="e">
        <f>IF(AND(#REF!="Media",#REF!="Leve"),CONCATENATE("R9C",#REF!),"")</f>
        <v>#REF!</v>
      </c>
      <c r="K34" s="63" t="e">
        <f>IF(AND(#REF!="Media",#REF!="Leve"),CONCATENATE("R9C",#REF!),"")</f>
        <v>#REF!</v>
      </c>
      <c r="L34" s="63" t="e">
        <f>IF(AND(#REF!="Media",#REF!="Leve"),CONCATENATE("R9C",#REF!),"")</f>
        <v>#REF!</v>
      </c>
      <c r="M34" s="63" t="e">
        <f>IF(AND(#REF!="Media",#REF!="Leve"),CONCATENATE("R9C",#REF!),"")</f>
        <v>#REF!</v>
      </c>
      <c r="N34" s="63" t="e">
        <f>IF(AND(#REF!="Media",#REF!="Leve"),CONCATENATE("R9C",#REF!),"")</f>
        <v>#REF!</v>
      </c>
      <c r="O34" s="64" t="e">
        <f>IF(AND(#REF!="Media",#REF!="Leve"),CONCATENATE("R9C",#REF!),"")</f>
        <v>#REF!</v>
      </c>
      <c r="P34" s="62" t="e">
        <f>IF(AND(#REF!="Media",#REF!="Menor"),CONCATENATE("R9C",#REF!),"")</f>
        <v>#REF!</v>
      </c>
      <c r="Q34" s="63" t="e">
        <f>IF(AND(#REF!="Media",#REF!="Menor"),CONCATENATE("R9C",#REF!),"")</f>
        <v>#REF!</v>
      </c>
      <c r="R34" s="63" t="e">
        <f>IF(AND(#REF!="Media",#REF!="Menor"),CONCATENATE("R9C",#REF!),"")</f>
        <v>#REF!</v>
      </c>
      <c r="S34" s="63" t="e">
        <f>IF(AND(#REF!="Media",#REF!="Menor"),CONCATENATE("R9C",#REF!),"")</f>
        <v>#REF!</v>
      </c>
      <c r="T34" s="63" t="e">
        <f>IF(AND(#REF!="Media",#REF!="Menor"),CONCATENATE("R9C",#REF!),"")</f>
        <v>#REF!</v>
      </c>
      <c r="U34" s="64" t="e">
        <f>IF(AND(#REF!="Media",#REF!="Menor"),CONCATENATE("R9C",#REF!),"")</f>
        <v>#REF!</v>
      </c>
      <c r="V34" s="62" t="e">
        <f>IF(AND(#REF!="Media",#REF!="Moderado"),CONCATENATE("R9C",#REF!),"")</f>
        <v>#REF!</v>
      </c>
      <c r="W34" s="63" t="e">
        <f>IF(AND(#REF!="Media",#REF!="Moderado"),CONCATENATE("R9C",#REF!),"")</f>
        <v>#REF!</v>
      </c>
      <c r="X34" s="63" t="e">
        <f>IF(AND(#REF!="Media",#REF!="Moderado"),CONCATENATE("R9C",#REF!),"")</f>
        <v>#REF!</v>
      </c>
      <c r="Y34" s="63" t="e">
        <f>IF(AND(#REF!="Media",#REF!="Moderado"),CONCATENATE("R9C",#REF!),"")</f>
        <v>#REF!</v>
      </c>
      <c r="Z34" s="63" t="e">
        <f>IF(AND(#REF!="Media",#REF!="Moderado"),CONCATENATE("R9C",#REF!),"")</f>
        <v>#REF!</v>
      </c>
      <c r="AA34" s="64" t="e">
        <f>IF(AND(#REF!="Media",#REF!="Moderado"),CONCATENATE("R9C",#REF!),"")</f>
        <v>#REF!</v>
      </c>
      <c r="AB34" s="47" t="e">
        <f>IF(AND(#REF!="Media",#REF!="Mayor"),CONCATENATE("R9C",#REF!),"")</f>
        <v>#REF!</v>
      </c>
      <c r="AC34" s="48" t="e">
        <f>IF(AND(#REF!="Media",#REF!="Mayor"),CONCATENATE("R9C",#REF!),"")</f>
        <v>#REF!</v>
      </c>
      <c r="AD34" s="48" t="e">
        <f>IF(AND(#REF!="Media",#REF!="Mayor"),CONCATENATE("R9C",#REF!),"")</f>
        <v>#REF!</v>
      </c>
      <c r="AE34" s="48" t="e">
        <f>IF(AND(#REF!="Media",#REF!="Mayor"),CONCATENATE("R9C",#REF!),"")</f>
        <v>#REF!</v>
      </c>
      <c r="AF34" s="48" t="e">
        <f>IF(AND(#REF!="Media",#REF!="Mayor"),CONCATENATE("R9C",#REF!),"")</f>
        <v>#REF!</v>
      </c>
      <c r="AG34" s="49" t="e">
        <f>IF(AND(#REF!="Media",#REF!="Mayor"),CONCATENATE("R9C",#REF!),"")</f>
        <v>#REF!</v>
      </c>
      <c r="AH34" s="50" t="e">
        <f>IF(AND(#REF!="Media",#REF!="Catastrófico"),CONCATENATE("R9C",#REF!),"")</f>
        <v>#REF!</v>
      </c>
      <c r="AI34" s="51" t="e">
        <f>IF(AND(#REF!="Media",#REF!="Catastrófico"),CONCATENATE("R9C",#REF!),"")</f>
        <v>#REF!</v>
      </c>
      <c r="AJ34" s="51" t="e">
        <f>IF(AND(#REF!="Media",#REF!="Catastrófico"),CONCATENATE("R9C",#REF!),"")</f>
        <v>#REF!</v>
      </c>
      <c r="AK34" s="51" t="e">
        <f>IF(AND(#REF!="Media",#REF!="Catastrófico"),CONCATENATE("R9C",#REF!),"")</f>
        <v>#REF!</v>
      </c>
      <c r="AL34" s="51" t="e">
        <f>IF(AND(#REF!="Media",#REF!="Catastrófico"),CONCATENATE("R9C",#REF!),"")</f>
        <v>#REF!</v>
      </c>
      <c r="AM34" s="52" t="e">
        <f>IF(AND(#REF!="Media",#REF!="Catastrófico"),CONCATENATE("R9C",#REF!),"")</f>
        <v>#REF!</v>
      </c>
      <c r="AN34" s="78"/>
      <c r="AO34" s="454"/>
      <c r="AP34" s="455"/>
      <c r="AQ34" s="455"/>
      <c r="AR34" s="455"/>
      <c r="AS34" s="455"/>
      <c r="AT34" s="456"/>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row>
    <row r="35" spans="1:80" ht="15.75" customHeight="1" thickBot="1" x14ac:dyDescent="0.3">
      <c r="A35" s="78"/>
      <c r="B35" s="373"/>
      <c r="C35" s="373"/>
      <c r="D35" s="374"/>
      <c r="E35" s="417"/>
      <c r="F35" s="418"/>
      <c r="G35" s="418"/>
      <c r="H35" s="418"/>
      <c r="I35" s="419"/>
      <c r="J35" s="62" t="e">
        <f>IF(AND(#REF!="Media",#REF!="Leve"),CONCATENATE("R10C",#REF!),"")</f>
        <v>#REF!</v>
      </c>
      <c r="K35" s="63" t="e">
        <f>IF(AND(#REF!="Media",#REF!="Leve"),CONCATENATE("R10C",#REF!),"")</f>
        <v>#REF!</v>
      </c>
      <c r="L35" s="63" t="e">
        <f>IF(AND(#REF!="Media",#REF!="Leve"),CONCATENATE("R10C",#REF!),"")</f>
        <v>#REF!</v>
      </c>
      <c r="M35" s="63" t="e">
        <f>IF(AND(#REF!="Media",#REF!="Leve"),CONCATENATE("R10C",#REF!),"")</f>
        <v>#REF!</v>
      </c>
      <c r="N35" s="63" t="e">
        <f>IF(AND(#REF!="Media",#REF!="Leve"),CONCATENATE("R10C",#REF!),"")</f>
        <v>#REF!</v>
      </c>
      <c r="O35" s="64" t="e">
        <f>IF(AND(#REF!="Media",#REF!="Leve"),CONCATENATE("R10C",#REF!),"")</f>
        <v>#REF!</v>
      </c>
      <c r="P35" s="62" t="e">
        <f>IF(AND(#REF!="Media",#REF!="Menor"),CONCATENATE("R10C",#REF!),"")</f>
        <v>#REF!</v>
      </c>
      <c r="Q35" s="63" t="e">
        <f>IF(AND(#REF!="Media",#REF!="Menor"),CONCATENATE("R10C",#REF!),"")</f>
        <v>#REF!</v>
      </c>
      <c r="R35" s="63" t="e">
        <f>IF(AND(#REF!="Media",#REF!="Menor"),CONCATENATE("R10C",#REF!),"")</f>
        <v>#REF!</v>
      </c>
      <c r="S35" s="63" t="e">
        <f>IF(AND(#REF!="Media",#REF!="Menor"),CONCATENATE("R10C",#REF!),"")</f>
        <v>#REF!</v>
      </c>
      <c r="T35" s="63" t="e">
        <f>IF(AND(#REF!="Media",#REF!="Menor"),CONCATENATE("R10C",#REF!),"")</f>
        <v>#REF!</v>
      </c>
      <c r="U35" s="64" t="e">
        <f>IF(AND(#REF!="Media",#REF!="Menor"),CONCATENATE("R10C",#REF!),"")</f>
        <v>#REF!</v>
      </c>
      <c r="V35" s="62" t="e">
        <f>IF(AND(#REF!="Media",#REF!="Moderado"),CONCATENATE("R10C",#REF!),"")</f>
        <v>#REF!</v>
      </c>
      <c r="W35" s="63" t="e">
        <f>IF(AND(#REF!="Media",#REF!="Moderado"),CONCATENATE("R10C",#REF!),"")</f>
        <v>#REF!</v>
      </c>
      <c r="X35" s="63" t="e">
        <f>IF(AND(#REF!="Media",#REF!="Moderado"),CONCATENATE("R10C",#REF!),"")</f>
        <v>#REF!</v>
      </c>
      <c r="Y35" s="63" t="e">
        <f>IF(AND(#REF!="Media",#REF!="Moderado"),CONCATENATE("R10C",#REF!),"")</f>
        <v>#REF!</v>
      </c>
      <c r="Z35" s="63" t="e">
        <f>IF(AND(#REF!="Media",#REF!="Moderado"),CONCATENATE("R10C",#REF!),"")</f>
        <v>#REF!</v>
      </c>
      <c r="AA35" s="64" t="e">
        <f>IF(AND(#REF!="Media",#REF!="Moderado"),CONCATENATE("R10C",#REF!),"")</f>
        <v>#REF!</v>
      </c>
      <c r="AB35" s="53" t="e">
        <f>IF(AND(#REF!="Media",#REF!="Mayor"),CONCATENATE("R10C",#REF!),"")</f>
        <v>#REF!</v>
      </c>
      <c r="AC35" s="54" t="e">
        <f>IF(AND(#REF!="Media",#REF!="Mayor"),CONCATENATE("R10C",#REF!),"")</f>
        <v>#REF!</v>
      </c>
      <c r="AD35" s="54" t="e">
        <f>IF(AND(#REF!="Media",#REF!="Mayor"),CONCATENATE("R10C",#REF!),"")</f>
        <v>#REF!</v>
      </c>
      <c r="AE35" s="54" t="e">
        <f>IF(AND(#REF!="Media",#REF!="Mayor"),CONCATENATE("R10C",#REF!),"")</f>
        <v>#REF!</v>
      </c>
      <c r="AF35" s="54" t="e">
        <f>IF(AND(#REF!="Media",#REF!="Mayor"),CONCATENATE("R10C",#REF!),"")</f>
        <v>#REF!</v>
      </c>
      <c r="AG35" s="55" t="e">
        <f>IF(AND(#REF!="Media",#REF!="Mayor"),CONCATENATE("R10C",#REF!),"")</f>
        <v>#REF!</v>
      </c>
      <c r="AH35" s="56" t="e">
        <f>IF(AND(#REF!="Media",#REF!="Catastrófico"),CONCATENATE("R10C",#REF!),"")</f>
        <v>#REF!</v>
      </c>
      <c r="AI35" s="57" t="e">
        <f>IF(AND(#REF!="Media",#REF!="Catastrófico"),CONCATENATE("R10C",#REF!),"")</f>
        <v>#REF!</v>
      </c>
      <c r="AJ35" s="57" t="e">
        <f>IF(AND(#REF!="Media",#REF!="Catastrófico"),CONCATENATE("R10C",#REF!),"")</f>
        <v>#REF!</v>
      </c>
      <c r="AK35" s="57" t="e">
        <f>IF(AND(#REF!="Media",#REF!="Catastrófico"),CONCATENATE("R10C",#REF!),"")</f>
        <v>#REF!</v>
      </c>
      <c r="AL35" s="57" t="e">
        <f>IF(AND(#REF!="Media",#REF!="Catastrófico"),CONCATENATE("R10C",#REF!),"")</f>
        <v>#REF!</v>
      </c>
      <c r="AM35" s="58" t="e">
        <f>IF(AND(#REF!="Media",#REF!="Catastrófico"),CONCATENATE("R10C",#REF!),"")</f>
        <v>#REF!</v>
      </c>
      <c r="AN35" s="78"/>
      <c r="AO35" s="457"/>
      <c r="AP35" s="458"/>
      <c r="AQ35" s="458"/>
      <c r="AR35" s="458"/>
      <c r="AS35" s="458"/>
      <c r="AT35" s="459"/>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row>
    <row r="36" spans="1:80" ht="15" customHeight="1" x14ac:dyDescent="0.25">
      <c r="A36" s="78"/>
      <c r="B36" s="373"/>
      <c r="C36" s="373"/>
      <c r="D36" s="374"/>
      <c r="E36" s="411" t="s">
        <v>141</v>
      </c>
      <c r="F36" s="412"/>
      <c r="G36" s="412"/>
      <c r="H36" s="412"/>
      <c r="I36" s="412"/>
      <c r="J36" s="68" t="e">
        <f>IF(AND(#REF!="Baja",#REF!="Leve"),CONCATENATE("R1C",#REF!),"")</f>
        <v>#REF!</v>
      </c>
      <c r="K36" s="69" t="e">
        <f>IF(AND(#REF!="Baja",#REF!="Leve"),CONCATENATE("R1C",#REF!),"")</f>
        <v>#REF!</v>
      </c>
      <c r="L36" s="69" t="e">
        <f>IF(AND(#REF!="Baja",#REF!="Leve"),CONCATENATE("R1C",#REF!),"")</f>
        <v>#REF!</v>
      </c>
      <c r="M36" s="69" t="e">
        <f>IF(AND(#REF!="Baja",#REF!="Leve"),CONCATENATE("R1C",#REF!),"")</f>
        <v>#REF!</v>
      </c>
      <c r="N36" s="69" t="e">
        <f>IF(AND(#REF!="Baja",#REF!="Leve"),CONCATENATE("R1C",#REF!),"")</f>
        <v>#REF!</v>
      </c>
      <c r="O36" s="70" t="e">
        <f>IF(AND(#REF!="Baja",#REF!="Leve"),CONCATENATE("R1C",#REF!),"")</f>
        <v>#REF!</v>
      </c>
      <c r="P36" s="59" t="e">
        <f>IF(AND(#REF!="Baja",#REF!="Menor"),CONCATENATE("R1C",#REF!),"")</f>
        <v>#REF!</v>
      </c>
      <c r="Q36" s="60" t="e">
        <f>IF(AND(#REF!="Baja",#REF!="Menor"),CONCATENATE("R1C",#REF!),"")</f>
        <v>#REF!</v>
      </c>
      <c r="R36" s="60" t="e">
        <f>IF(AND(#REF!="Baja",#REF!="Menor"),CONCATENATE("R1C",#REF!),"")</f>
        <v>#REF!</v>
      </c>
      <c r="S36" s="60" t="e">
        <f>IF(AND(#REF!="Baja",#REF!="Menor"),CONCATENATE("R1C",#REF!),"")</f>
        <v>#REF!</v>
      </c>
      <c r="T36" s="60" t="e">
        <f>IF(AND(#REF!="Baja",#REF!="Menor"),CONCATENATE("R1C",#REF!),"")</f>
        <v>#REF!</v>
      </c>
      <c r="U36" s="61" t="e">
        <f>IF(AND(#REF!="Baja",#REF!="Menor"),CONCATENATE("R1C",#REF!),"")</f>
        <v>#REF!</v>
      </c>
      <c r="V36" s="59" t="e">
        <f>IF(AND(#REF!="Baja",#REF!="Moderado"),CONCATENATE("R1C",#REF!),"")</f>
        <v>#REF!</v>
      </c>
      <c r="W36" s="60" t="e">
        <f>IF(AND(#REF!="Baja",#REF!="Moderado"),CONCATENATE("R1C",#REF!),"")</f>
        <v>#REF!</v>
      </c>
      <c r="X36" s="60" t="e">
        <f>IF(AND(#REF!="Baja",#REF!="Moderado"),CONCATENATE("R1C",#REF!),"")</f>
        <v>#REF!</v>
      </c>
      <c r="Y36" s="60" t="e">
        <f>IF(AND(#REF!="Baja",#REF!="Moderado"),CONCATENATE("R1C",#REF!),"")</f>
        <v>#REF!</v>
      </c>
      <c r="Z36" s="60" t="e">
        <f>IF(AND(#REF!="Baja",#REF!="Moderado"),CONCATENATE("R1C",#REF!),"")</f>
        <v>#REF!</v>
      </c>
      <c r="AA36" s="61" t="e">
        <f>IF(AND(#REF!="Baja",#REF!="Moderado"),CONCATENATE("R1C",#REF!),"")</f>
        <v>#REF!</v>
      </c>
      <c r="AB36" s="41" t="e">
        <f>IF(AND(#REF!="Baja",#REF!="Mayor"),CONCATENATE("R1C",#REF!),"")</f>
        <v>#REF!</v>
      </c>
      <c r="AC36" s="42" t="e">
        <f>IF(AND(#REF!="Baja",#REF!="Mayor"),CONCATENATE("R1C",#REF!),"")</f>
        <v>#REF!</v>
      </c>
      <c r="AD36" s="42" t="e">
        <f>IF(AND(#REF!="Baja",#REF!="Mayor"),CONCATENATE("R1C",#REF!),"")</f>
        <v>#REF!</v>
      </c>
      <c r="AE36" s="42" t="e">
        <f>IF(AND(#REF!="Baja",#REF!="Mayor"),CONCATENATE("R1C",#REF!),"")</f>
        <v>#REF!</v>
      </c>
      <c r="AF36" s="42" t="e">
        <f>IF(AND(#REF!="Baja",#REF!="Mayor"),CONCATENATE("R1C",#REF!),"")</f>
        <v>#REF!</v>
      </c>
      <c r="AG36" s="43" t="e">
        <f>IF(AND(#REF!="Baja",#REF!="Mayor"),CONCATENATE("R1C",#REF!),"")</f>
        <v>#REF!</v>
      </c>
      <c r="AH36" s="44" t="e">
        <f>IF(AND(#REF!="Baja",#REF!="Catastrófico"),CONCATENATE("R1C",#REF!),"")</f>
        <v>#REF!</v>
      </c>
      <c r="AI36" s="45" t="e">
        <f>IF(AND(#REF!="Baja",#REF!="Catastrófico"),CONCATENATE("R1C",#REF!),"")</f>
        <v>#REF!</v>
      </c>
      <c r="AJ36" s="45" t="e">
        <f>IF(AND(#REF!="Baja",#REF!="Catastrófico"),CONCATENATE("R1C",#REF!),"")</f>
        <v>#REF!</v>
      </c>
      <c r="AK36" s="45" t="e">
        <f>IF(AND(#REF!="Baja",#REF!="Catastrófico"),CONCATENATE("R1C",#REF!),"")</f>
        <v>#REF!</v>
      </c>
      <c r="AL36" s="45" t="e">
        <f>IF(AND(#REF!="Baja",#REF!="Catastrófico"),CONCATENATE("R1C",#REF!),"")</f>
        <v>#REF!</v>
      </c>
      <c r="AM36" s="46" t="e">
        <f>IF(AND(#REF!="Baja",#REF!="Catastrófico"),CONCATENATE("R1C",#REF!),"")</f>
        <v>#REF!</v>
      </c>
      <c r="AN36" s="78"/>
      <c r="AO36" s="442" t="s">
        <v>142</v>
      </c>
      <c r="AP36" s="443"/>
      <c r="AQ36" s="443"/>
      <c r="AR36" s="443"/>
      <c r="AS36" s="443"/>
      <c r="AT36" s="444"/>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row>
    <row r="37" spans="1:80" ht="15" customHeight="1" x14ac:dyDescent="0.25">
      <c r="A37" s="78"/>
      <c r="B37" s="373"/>
      <c r="C37" s="373"/>
      <c r="D37" s="374"/>
      <c r="E37" s="430"/>
      <c r="F37" s="415"/>
      <c r="G37" s="415"/>
      <c r="H37" s="415"/>
      <c r="I37" s="415"/>
      <c r="J37" s="71" t="e">
        <f>IF(AND(#REF!="Baja",#REF!="Leve"),CONCATENATE("R2C",#REF!),"")</f>
        <v>#REF!</v>
      </c>
      <c r="K37" s="72" t="e">
        <f>IF(AND(#REF!="Baja",#REF!="Leve"),CONCATENATE("R2C",#REF!),"")</f>
        <v>#REF!</v>
      </c>
      <c r="L37" s="72" t="e">
        <f>IF(AND(#REF!="Baja",#REF!="Leve"),CONCATENATE("R2C",#REF!),"")</f>
        <v>#REF!</v>
      </c>
      <c r="M37" s="72" t="e">
        <f>IF(AND(#REF!="Baja",#REF!="Leve"),CONCATENATE("R2C",#REF!),"")</f>
        <v>#REF!</v>
      </c>
      <c r="N37" s="72" t="e">
        <f>IF(AND(#REF!="Baja",#REF!="Leve"),CONCATENATE("R2C",#REF!),"")</f>
        <v>#REF!</v>
      </c>
      <c r="O37" s="73" t="e">
        <f>IF(AND(#REF!="Baja",#REF!="Leve"),CONCATENATE("R2C",#REF!),"")</f>
        <v>#REF!</v>
      </c>
      <c r="P37" s="62" t="e">
        <f>IF(AND(#REF!="Baja",#REF!="Menor"),CONCATENATE("R2C",#REF!),"")</f>
        <v>#REF!</v>
      </c>
      <c r="Q37" s="63" t="e">
        <f>IF(AND(#REF!="Baja",#REF!="Menor"),CONCATENATE("R2C",#REF!),"")</f>
        <v>#REF!</v>
      </c>
      <c r="R37" s="63" t="e">
        <f>IF(AND(#REF!="Baja",#REF!="Menor"),CONCATENATE("R2C",#REF!),"")</f>
        <v>#REF!</v>
      </c>
      <c r="S37" s="63" t="e">
        <f>IF(AND(#REF!="Baja",#REF!="Menor"),CONCATENATE("R2C",#REF!),"")</f>
        <v>#REF!</v>
      </c>
      <c r="T37" s="63" t="e">
        <f>IF(AND(#REF!="Baja",#REF!="Menor"),CONCATENATE("R2C",#REF!),"")</f>
        <v>#REF!</v>
      </c>
      <c r="U37" s="64" t="e">
        <f>IF(AND(#REF!="Baja",#REF!="Menor"),CONCATENATE("R2C",#REF!),"")</f>
        <v>#REF!</v>
      </c>
      <c r="V37" s="62" t="e">
        <f>IF(AND(#REF!="Baja",#REF!="Moderado"),CONCATENATE("R2C",#REF!),"")</f>
        <v>#REF!</v>
      </c>
      <c r="W37" s="63" t="e">
        <f>IF(AND(#REF!="Baja",#REF!="Moderado"),CONCATENATE("R2C",#REF!),"")</f>
        <v>#REF!</v>
      </c>
      <c r="X37" s="63" t="e">
        <f>IF(AND(#REF!="Baja",#REF!="Moderado"),CONCATENATE("R2C",#REF!),"")</f>
        <v>#REF!</v>
      </c>
      <c r="Y37" s="63" t="e">
        <f>IF(AND(#REF!="Baja",#REF!="Moderado"),CONCATENATE("R2C",#REF!),"")</f>
        <v>#REF!</v>
      </c>
      <c r="Z37" s="63" t="e">
        <f>IF(AND(#REF!="Baja",#REF!="Moderado"),CONCATENATE("R2C",#REF!),"")</f>
        <v>#REF!</v>
      </c>
      <c r="AA37" s="64" t="e">
        <f>IF(AND(#REF!="Baja",#REF!="Moderado"),CONCATENATE("R2C",#REF!),"")</f>
        <v>#REF!</v>
      </c>
      <c r="AB37" s="47" t="e">
        <f>IF(AND(#REF!="Baja",#REF!="Mayor"),CONCATENATE("R2C",#REF!),"")</f>
        <v>#REF!</v>
      </c>
      <c r="AC37" s="48" t="e">
        <f>IF(AND(#REF!="Baja",#REF!="Mayor"),CONCATENATE("R2C",#REF!),"")</f>
        <v>#REF!</v>
      </c>
      <c r="AD37" s="48" t="e">
        <f>IF(AND(#REF!="Baja",#REF!="Mayor"),CONCATENATE("R2C",#REF!),"")</f>
        <v>#REF!</v>
      </c>
      <c r="AE37" s="48" t="e">
        <f>IF(AND(#REF!="Baja",#REF!="Mayor"),CONCATENATE("R2C",#REF!),"")</f>
        <v>#REF!</v>
      </c>
      <c r="AF37" s="48" t="e">
        <f>IF(AND(#REF!="Baja",#REF!="Mayor"),CONCATENATE("R2C",#REF!),"")</f>
        <v>#REF!</v>
      </c>
      <c r="AG37" s="49" t="e">
        <f>IF(AND(#REF!="Baja",#REF!="Mayor"),CONCATENATE("R2C",#REF!),"")</f>
        <v>#REF!</v>
      </c>
      <c r="AH37" s="50" t="e">
        <f>IF(AND(#REF!="Baja",#REF!="Catastrófico"),CONCATENATE("R2C",#REF!),"")</f>
        <v>#REF!</v>
      </c>
      <c r="AI37" s="51" t="e">
        <f>IF(AND(#REF!="Baja",#REF!="Catastrófico"),CONCATENATE("R2C",#REF!),"")</f>
        <v>#REF!</v>
      </c>
      <c r="AJ37" s="51" t="e">
        <f>IF(AND(#REF!="Baja",#REF!="Catastrófico"),CONCATENATE("R2C",#REF!),"")</f>
        <v>#REF!</v>
      </c>
      <c r="AK37" s="51" t="e">
        <f>IF(AND(#REF!="Baja",#REF!="Catastrófico"),CONCATENATE("R2C",#REF!),"")</f>
        <v>#REF!</v>
      </c>
      <c r="AL37" s="51" t="e">
        <f>IF(AND(#REF!="Baja",#REF!="Catastrófico"),CONCATENATE("R2C",#REF!),"")</f>
        <v>#REF!</v>
      </c>
      <c r="AM37" s="52" t="e">
        <f>IF(AND(#REF!="Baja",#REF!="Catastrófico"),CONCATENATE("R2C",#REF!),"")</f>
        <v>#REF!</v>
      </c>
      <c r="AN37" s="78"/>
      <c r="AO37" s="445"/>
      <c r="AP37" s="446"/>
      <c r="AQ37" s="446"/>
      <c r="AR37" s="446"/>
      <c r="AS37" s="446"/>
      <c r="AT37" s="447"/>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row>
    <row r="38" spans="1:80" ht="15" customHeight="1" x14ac:dyDescent="0.25">
      <c r="A38" s="78"/>
      <c r="B38" s="373"/>
      <c r="C38" s="373"/>
      <c r="D38" s="374"/>
      <c r="E38" s="414"/>
      <c r="F38" s="415"/>
      <c r="G38" s="415"/>
      <c r="H38" s="415"/>
      <c r="I38" s="415"/>
      <c r="J38" s="71" t="e">
        <f>IF(AND(#REF!="Baja",#REF!="Leve"),CONCATENATE("R3C",#REF!),"")</f>
        <v>#REF!</v>
      </c>
      <c r="K38" s="72" t="e">
        <f>IF(AND(#REF!="Baja",#REF!="Leve"),CONCATENATE("R3C",#REF!),"")</f>
        <v>#REF!</v>
      </c>
      <c r="L38" s="72" t="e">
        <f>IF(AND(#REF!="Baja",#REF!="Leve"),CONCATENATE("R3C",#REF!),"")</f>
        <v>#REF!</v>
      </c>
      <c r="M38" s="72" t="e">
        <f>IF(AND(#REF!="Baja",#REF!="Leve"),CONCATENATE("R3C",#REF!),"")</f>
        <v>#REF!</v>
      </c>
      <c r="N38" s="72" t="e">
        <f>IF(AND(#REF!="Baja",#REF!="Leve"),CONCATENATE("R3C",#REF!),"")</f>
        <v>#REF!</v>
      </c>
      <c r="O38" s="73" t="e">
        <f>IF(AND(#REF!="Baja",#REF!="Leve"),CONCATENATE("R3C",#REF!),"")</f>
        <v>#REF!</v>
      </c>
      <c r="P38" s="62" t="e">
        <f>IF(AND(#REF!="Baja",#REF!="Menor"),CONCATENATE("R3C",#REF!),"")</f>
        <v>#REF!</v>
      </c>
      <c r="Q38" s="63" t="e">
        <f>IF(AND(#REF!="Baja",#REF!="Menor"),CONCATENATE("R3C",#REF!),"")</f>
        <v>#REF!</v>
      </c>
      <c r="R38" s="63" t="e">
        <f>IF(AND(#REF!="Baja",#REF!="Menor"),CONCATENATE("R3C",#REF!),"")</f>
        <v>#REF!</v>
      </c>
      <c r="S38" s="63" t="e">
        <f>IF(AND(#REF!="Baja",#REF!="Menor"),CONCATENATE("R3C",#REF!),"")</f>
        <v>#REF!</v>
      </c>
      <c r="T38" s="63" t="e">
        <f>IF(AND(#REF!="Baja",#REF!="Menor"),CONCATENATE("R3C",#REF!),"")</f>
        <v>#REF!</v>
      </c>
      <c r="U38" s="64" t="e">
        <f>IF(AND(#REF!="Baja",#REF!="Menor"),CONCATENATE("R3C",#REF!),"")</f>
        <v>#REF!</v>
      </c>
      <c r="V38" s="62" t="e">
        <f>IF(AND(#REF!="Baja",#REF!="Moderado"),CONCATENATE("R3C",#REF!),"")</f>
        <v>#REF!</v>
      </c>
      <c r="W38" s="63" t="e">
        <f>IF(AND(#REF!="Baja",#REF!="Moderado"),CONCATENATE("R3C",#REF!),"")</f>
        <v>#REF!</v>
      </c>
      <c r="X38" s="63" t="e">
        <f>IF(AND(#REF!="Baja",#REF!="Moderado"),CONCATENATE("R3C",#REF!),"")</f>
        <v>#REF!</v>
      </c>
      <c r="Y38" s="63" t="e">
        <f>IF(AND(#REF!="Baja",#REF!="Moderado"),CONCATENATE("R3C",#REF!),"")</f>
        <v>#REF!</v>
      </c>
      <c r="Z38" s="63" t="e">
        <f>IF(AND(#REF!="Baja",#REF!="Moderado"),CONCATENATE("R3C",#REF!),"")</f>
        <v>#REF!</v>
      </c>
      <c r="AA38" s="64" t="e">
        <f>IF(AND(#REF!="Baja",#REF!="Moderado"),CONCATENATE("R3C",#REF!),"")</f>
        <v>#REF!</v>
      </c>
      <c r="AB38" s="47" t="e">
        <f>IF(AND(#REF!="Baja",#REF!="Mayor"),CONCATENATE("R3C",#REF!),"")</f>
        <v>#REF!</v>
      </c>
      <c r="AC38" s="48" t="e">
        <f>IF(AND(#REF!="Baja",#REF!="Mayor"),CONCATENATE("R3C",#REF!),"")</f>
        <v>#REF!</v>
      </c>
      <c r="AD38" s="48" t="e">
        <f>IF(AND(#REF!="Baja",#REF!="Mayor"),CONCATENATE("R3C",#REF!),"")</f>
        <v>#REF!</v>
      </c>
      <c r="AE38" s="48" t="e">
        <f>IF(AND(#REF!="Baja",#REF!="Mayor"),CONCATENATE("R3C",#REF!),"")</f>
        <v>#REF!</v>
      </c>
      <c r="AF38" s="48" t="e">
        <f>IF(AND(#REF!="Baja",#REF!="Mayor"),CONCATENATE("R3C",#REF!),"")</f>
        <v>#REF!</v>
      </c>
      <c r="AG38" s="49" t="e">
        <f>IF(AND(#REF!="Baja",#REF!="Mayor"),CONCATENATE("R3C",#REF!),"")</f>
        <v>#REF!</v>
      </c>
      <c r="AH38" s="50" t="e">
        <f>IF(AND(#REF!="Baja",#REF!="Catastrófico"),CONCATENATE("R3C",#REF!),"")</f>
        <v>#REF!</v>
      </c>
      <c r="AI38" s="51" t="e">
        <f>IF(AND(#REF!="Baja",#REF!="Catastrófico"),CONCATENATE("R3C",#REF!),"")</f>
        <v>#REF!</v>
      </c>
      <c r="AJ38" s="51" t="e">
        <f>IF(AND(#REF!="Baja",#REF!="Catastrófico"),CONCATENATE("R3C",#REF!),"")</f>
        <v>#REF!</v>
      </c>
      <c r="AK38" s="51" t="e">
        <f>IF(AND(#REF!="Baja",#REF!="Catastrófico"),CONCATENATE("R3C",#REF!),"")</f>
        <v>#REF!</v>
      </c>
      <c r="AL38" s="51" t="e">
        <f>IF(AND(#REF!="Baja",#REF!="Catastrófico"),CONCATENATE("R3C",#REF!),"")</f>
        <v>#REF!</v>
      </c>
      <c r="AM38" s="52" t="e">
        <f>IF(AND(#REF!="Baja",#REF!="Catastrófico"),CONCATENATE("R3C",#REF!),"")</f>
        <v>#REF!</v>
      </c>
      <c r="AN38" s="78"/>
      <c r="AO38" s="445"/>
      <c r="AP38" s="446"/>
      <c r="AQ38" s="446"/>
      <c r="AR38" s="446"/>
      <c r="AS38" s="446"/>
      <c r="AT38" s="447"/>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row>
    <row r="39" spans="1:80" ht="15" customHeight="1" x14ac:dyDescent="0.25">
      <c r="A39" s="78"/>
      <c r="B39" s="373"/>
      <c r="C39" s="373"/>
      <c r="D39" s="374"/>
      <c r="E39" s="414"/>
      <c r="F39" s="415"/>
      <c r="G39" s="415"/>
      <c r="H39" s="415"/>
      <c r="I39" s="415"/>
      <c r="J39" s="71" t="e">
        <f>IF(AND(#REF!="Baja",#REF!="Leve"),CONCATENATE("R4C",#REF!),"")</f>
        <v>#REF!</v>
      </c>
      <c r="K39" s="72" t="e">
        <f>IF(AND(#REF!="Baja",#REF!="Leve"),CONCATENATE("R4C",#REF!),"")</f>
        <v>#REF!</v>
      </c>
      <c r="L39" s="72" t="e">
        <f>IF(AND(#REF!="Baja",#REF!="Leve"),CONCATENATE("R4C",#REF!),"")</f>
        <v>#REF!</v>
      </c>
      <c r="M39" s="72" t="e">
        <f>IF(AND(#REF!="Baja",#REF!="Leve"),CONCATENATE("R4C",#REF!),"")</f>
        <v>#REF!</v>
      </c>
      <c r="N39" s="72" t="e">
        <f>IF(AND(#REF!="Baja",#REF!="Leve"),CONCATENATE("R4C",#REF!),"")</f>
        <v>#REF!</v>
      </c>
      <c r="O39" s="73" t="e">
        <f>IF(AND(#REF!="Baja",#REF!="Leve"),CONCATENATE("R4C",#REF!),"")</f>
        <v>#REF!</v>
      </c>
      <c r="P39" s="62" t="e">
        <f>IF(AND(#REF!="Baja",#REF!="Menor"),CONCATENATE("R4C",#REF!),"")</f>
        <v>#REF!</v>
      </c>
      <c r="Q39" s="63" t="e">
        <f>IF(AND(#REF!="Baja",#REF!="Menor"),CONCATENATE("R4C",#REF!),"")</f>
        <v>#REF!</v>
      </c>
      <c r="R39" s="63" t="e">
        <f>IF(AND(#REF!="Baja",#REF!="Menor"),CONCATENATE("R4C",#REF!),"")</f>
        <v>#REF!</v>
      </c>
      <c r="S39" s="63" t="e">
        <f>IF(AND(#REF!="Baja",#REF!="Menor"),CONCATENATE("R4C",#REF!),"")</f>
        <v>#REF!</v>
      </c>
      <c r="T39" s="63" t="e">
        <f>IF(AND(#REF!="Baja",#REF!="Menor"),CONCATENATE("R4C",#REF!),"")</f>
        <v>#REF!</v>
      </c>
      <c r="U39" s="64" t="e">
        <f>IF(AND(#REF!="Baja",#REF!="Menor"),CONCATENATE("R4C",#REF!),"")</f>
        <v>#REF!</v>
      </c>
      <c r="V39" s="62" t="e">
        <f>IF(AND(#REF!="Baja",#REF!="Moderado"),CONCATENATE("R4C",#REF!),"")</f>
        <v>#REF!</v>
      </c>
      <c r="W39" s="63" t="e">
        <f>IF(AND(#REF!="Baja",#REF!="Moderado"),CONCATENATE("R4C",#REF!),"")</f>
        <v>#REF!</v>
      </c>
      <c r="X39" s="63" t="e">
        <f>IF(AND(#REF!="Baja",#REF!="Moderado"),CONCATENATE("R4C",#REF!),"")</f>
        <v>#REF!</v>
      </c>
      <c r="Y39" s="63" t="e">
        <f>IF(AND(#REF!="Baja",#REF!="Moderado"),CONCATENATE("R4C",#REF!),"")</f>
        <v>#REF!</v>
      </c>
      <c r="Z39" s="63" t="e">
        <f>IF(AND(#REF!="Baja",#REF!="Moderado"),CONCATENATE("R4C",#REF!),"")</f>
        <v>#REF!</v>
      </c>
      <c r="AA39" s="64" t="e">
        <f>IF(AND(#REF!="Baja",#REF!="Moderado"),CONCATENATE("R4C",#REF!),"")</f>
        <v>#REF!</v>
      </c>
      <c r="AB39" s="47" t="e">
        <f>IF(AND(#REF!="Baja",#REF!="Mayor"),CONCATENATE("R4C",#REF!),"")</f>
        <v>#REF!</v>
      </c>
      <c r="AC39" s="48" t="e">
        <f>IF(AND(#REF!="Baja",#REF!="Mayor"),CONCATENATE("R4C",#REF!),"")</f>
        <v>#REF!</v>
      </c>
      <c r="AD39" s="48" t="e">
        <f>IF(AND(#REF!="Baja",#REF!="Mayor"),CONCATENATE("R4C",#REF!),"")</f>
        <v>#REF!</v>
      </c>
      <c r="AE39" s="48" t="e">
        <f>IF(AND(#REF!="Baja",#REF!="Mayor"),CONCATENATE("R4C",#REF!),"")</f>
        <v>#REF!</v>
      </c>
      <c r="AF39" s="48" t="e">
        <f>IF(AND(#REF!="Baja",#REF!="Mayor"),CONCATENATE("R4C",#REF!),"")</f>
        <v>#REF!</v>
      </c>
      <c r="AG39" s="49" t="e">
        <f>IF(AND(#REF!="Baja",#REF!="Mayor"),CONCATENATE("R4C",#REF!),"")</f>
        <v>#REF!</v>
      </c>
      <c r="AH39" s="50" t="e">
        <f>IF(AND(#REF!="Baja",#REF!="Catastrófico"),CONCATENATE("R4C",#REF!),"")</f>
        <v>#REF!</v>
      </c>
      <c r="AI39" s="51" t="e">
        <f>IF(AND(#REF!="Baja",#REF!="Catastrófico"),CONCATENATE("R4C",#REF!),"")</f>
        <v>#REF!</v>
      </c>
      <c r="AJ39" s="51" t="e">
        <f>IF(AND(#REF!="Baja",#REF!="Catastrófico"),CONCATENATE("R4C",#REF!),"")</f>
        <v>#REF!</v>
      </c>
      <c r="AK39" s="51" t="e">
        <f>IF(AND(#REF!="Baja",#REF!="Catastrófico"),CONCATENATE("R4C",#REF!),"")</f>
        <v>#REF!</v>
      </c>
      <c r="AL39" s="51" t="e">
        <f>IF(AND(#REF!="Baja",#REF!="Catastrófico"),CONCATENATE("R4C",#REF!),"")</f>
        <v>#REF!</v>
      </c>
      <c r="AM39" s="52" t="e">
        <f>IF(AND(#REF!="Baja",#REF!="Catastrófico"),CONCATENATE("R4C",#REF!),"")</f>
        <v>#REF!</v>
      </c>
      <c r="AN39" s="78"/>
      <c r="AO39" s="445"/>
      <c r="AP39" s="446"/>
      <c r="AQ39" s="446"/>
      <c r="AR39" s="446"/>
      <c r="AS39" s="446"/>
      <c r="AT39" s="447"/>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row>
    <row r="40" spans="1:80" ht="15" customHeight="1" x14ac:dyDescent="0.25">
      <c r="A40" s="78"/>
      <c r="B40" s="373"/>
      <c r="C40" s="373"/>
      <c r="D40" s="374"/>
      <c r="E40" s="414"/>
      <c r="F40" s="415"/>
      <c r="G40" s="415"/>
      <c r="H40" s="415"/>
      <c r="I40" s="415"/>
      <c r="J40" s="71" t="e">
        <f>IF(AND(#REF!="Baja",#REF!="Leve"),CONCATENATE("R5C",#REF!),"")</f>
        <v>#REF!</v>
      </c>
      <c r="K40" s="72" t="e">
        <f>IF(AND(#REF!="Baja",#REF!="Leve"),CONCATENATE("R5C",#REF!),"")</f>
        <v>#REF!</v>
      </c>
      <c r="L40" s="72" t="e">
        <f>IF(AND(#REF!="Baja",#REF!="Leve"),CONCATENATE("R5C",#REF!),"")</f>
        <v>#REF!</v>
      </c>
      <c r="M40" s="72" t="e">
        <f>IF(AND(#REF!="Baja",#REF!="Leve"),CONCATENATE("R5C",#REF!),"")</f>
        <v>#REF!</v>
      </c>
      <c r="N40" s="72" t="e">
        <f>IF(AND(#REF!="Baja",#REF!="Leve"),CONCATENATE("R5C",#REF!),"")</f>
        <v>#REF!</v>
      </c>
      <c r="O40" s="73" t="e">
        <f>IF(AND(#REF!="Baja",#REF!="Leve"),CONCATENATE("R5C",#REF!),"")</f>
        <v>#REF!</v>
      </c>
      <c r="P40" s="62" t="e">
        <f>IF(AND(#REF!="Baja",#REF!="Menor"),CONCATENATE("R5C",#REF!),"")</f>
        <v>#REF!</v>
      </c>
      <c r="Q40" s="63" t="e">
        <f>IF(AND(#REF!="Baja",#REF!="Menor"),CONCATENATE("R5C",#REF!),"")</f>
        <v>#REF!</v>
      </c>
      <c r="R40" s="63" t="e">
        <f>IF(AND(#REF!="Baja",#REF!="Menor"),CONCATENATE("R5C",#REF!),"")</f>
        <v>#REF!</v>
      </c>
      <c r="S40" s="63" t="e">
        <f>IF(AND(#REF!="Baja",#REF!="Menor"),CONCATENATE("R5C",#REF!),"")</f>
        <v>#REF!</v>
      </c>
      <c r="T40" s="63" t="e">
        <f>IF(AND(#REF!="Baja",#REF!="Menor"),CONCATENATE("R5C",#REF!),"")</f>
        <v>#REF!</v>
      </c>
      <c r="U40" s="64" t="e">
        <f>IF(AND(#REF!="Baja",#REF!="Menor"),CONCATENATE("R5C",#REF!),"")</f>
        <v>#REF!</v>
      </c>
      <c r="V40" s="62" t="e">
        <f>IF(AND(#REF!="Baja",#REF!="Moderado"),CONCATENATE("R5C",#REF!),"")</f>
        <v>#REF!</v>
      </c>
      <c r="W40" s="63" t="e">
        <f>IF(AND(#REF!="Baja",#REF!="Moderado"),CONCATENATE("R5C",#REF!),"")</f>
        <v>#REF!</v>
      </c>
      <c r="X40" s="63" t="e">
        <f>IF(AND(#REF!="Baja",#REF!="Moderado"),CONCATENATE("R5C",#REF!),"")</f>
        <v>#REF!</v>
      </c>
      <c r="Y40" s="63" t="e">
        <f>IF(AND(#REF!="Baja",#REF!="Moderado"),CONCATENATE("R5C",#REF!),"")</f>
        <v>#REF!</v>
      </c>
      <c r="Z40" s="63" t="e">
        <f>IF(AND(#REF!="Baja",#REF!="Moderado"),CONCATENATE("R5C",#REF!),"")</f>
        <v>#REF!</v>
      </c>
      <c r="AA40" s="64" t="e">
        <f>IF(AND(#REF!="Baja",#REF!="Moderado"),CONCATENATE("R5C",#REF!),"")</f>
        <v>#REF!</v>
      </c>
      <c r="AB40" s="47" t="e">
        <f>IF(AND(#REF!="Baja",#REF!="Mayor"),CONCATENATE("R5C",#REF!),"")</f>
        <v>#REF!</v>
      </c>
      <c r="AC40" s="48" t="e">
        <f>IF(AND(#REF!="Baja",#REF!="Mayor"),CONCATENATE("R5C",#REF!),"")</f>
        <v>#REF!</v>
      </c>
      <c r="AD40" s="48" t="e">
        <f>IF(AND(#REF!="Baja",#REF!="Mayor"),CONCATENATE("R5C",#REF!),"")</f>
        <v>#REF!</v>
      </c>
      <c r="AE40" s="48" t="e">
        <f>IF(AND(#REF!="Baja",#REF!="Mayor"),CONCATENATE("R5C",#REF!),"")</f>
        <v>#REF!</v>
      </c>
      <c r="AF40" s="48" t="e">
        <f>IF(AND(#REF!="Baja",#REF!="Mayor"),CONCATENATE("R5C",#REF!),"")</f>
        <v>#REF!</v>
      </c>
      <c r="AG40" s="49" t="e">
        <f>IF(AND(#REF!="Baja",#REF!="Mayor"),CONCATENATE("R5C",#REF!),"")</f>
        <v>#REF!</v>
      </c>
      <c r="AH40" s="50" t="e">
        <f>IF(AND(#REF!="Baja",#REF!="Catastrófico"),CONCATENATE("R5C",#REF!),"")</f>
        <v>#REF!</v>
      </c>
      <c r="AI40" s="51" t="e">
        <f>IF(AND(#REF!="Baja",#REF!="Catastrófico"),CONCATENATE("R5C",#REF!),"")</f>
        <v>#REF!</v>
      </c>
      <c r="AJ40" s="51" t="e">
        <f>IF(AND(#REF!="Baja",#REF!="Catastrófico"),CONCATENATE("R5C",#REF!),"")</f>
        <v>#REF!</v>
      </c>
      <c r="AK40" s="51" t="e">
        <f>IF(AND(#REF!="Baja",#REF!="Catastrófico"),CONCATENATE("R5C",#REF!),"")</f>
        <v>#REF!</v>
      </c>
      <c r="AL40" s="51" t="e">
        <f>IF(AND(#REF!="Baja",#REF!="Catastrófico"),CONCATENATE("R5C",#REF!),"")</f>
        <v>#REF!</v>
      </c>
      <c r="AM40" s="52" t="e">
        <f>IF(AND(#REF!="Baja",#REF!="Catastrófico"),CONCATENATE("R5C",#REF!),"")</f>
        <v>#REF!</v>
      </c>
      <c r="AN40" s="78"/>
      <c r="AO40" s="445"/>
      <c r="AP40" s="446"/>
      <c r="AQ40" s="446"/>
      <c r="AR40" s="446"/>
      <c r="AS40" s="446"/>
      <c r="AT40" s="447"/>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row>
    <row r="41" spans="1:80" ht="15" customHeight="1" x14ac:dyDescent="0.25">
      <c r="A41" s="78"/>
      <c r="B41" s="373"/>
      <c r="C41" s="373"/>
      <c r="D41" s="374"/>
      <c r="E41" s="414"/>
      <c r="F41" s="415"/>
      <c r="G41" s="415"/>
      <c r="H41" s="415"/>
      <c r="I41" s="415"/>
      <c r="J41" s="71" t="e">
        <f>IF(AND(#REF!="Baja",#REF!="Leve"),CONCATENATE("R6C",#REF!),"")</f>
        <v>#REF!</v>
      </c>
      <c r="K41" s="72" t="e">
        <f>IF(AND(#REF!="Baja",#REF!="Leve"),CONCATENATE("R6C",#REF!),"")</f>
        <v>#REF!</v>
      </c>
      <c r="L41" s="72" t="e">
        <f>IF(AND(#REF!="Baja",#REF!="Leve"),CONCATENATE("R6C",#REF!),"")</f>
        <v>#REF!</v>
      </c>
      <c r="M41" s="72" t="e">
        <f>IF(AND(#REF!="Baja",#REF!="Leve"),CONCATENATE("R6C",#REF!),"")</f>
        <v>#REF!</v>
      </c>
      <c r="N41" s="72" t="e">
        <f>IF(AND(#REF!="Baja",#REF!="Leve"),CONCATENATE("R6C",#REF!),"")</f>
        <v>#REF!</v>
      </c>
      <c r="O41" s="73" t="e">
        <f>IF(AND(#REF!="Baja",#REF!="Leve"),CONCATENATE("R6C",#REF!),"")</f>
        <v>#REF!</v>
      </c>
      <c r="P41" s="62" t="e">
        <f>IF(AND(#REF!="Baja",#REF!="Menor"),CONCATENATE("R6C",#REF!),"")</f>
        <v>#REF!</v>
      </c>
      <c r="Q41" s="63" t="e">
        <f>IF(AND(#REF!="Baja",#REF!="Menor"),CONCATENATE("R6C",#REF!),"")</f>
        <v>#REF!</v>
      </c>
      <c r="R41" s="63" t="e">
        <f>IF(AND(#REF!="Baja",#REF!="Menor"),CONCATENATE("R6C",#REF!),"")</f>
        <v>#REF!</v>
      </c>
      <c r="S41" s="63" t="e">
        <f>IF(AND(#REF!="Baja",#REF!="Menor"),CONCATENATE("R6C",#REF!),"")</f>
        <v>#REF!</v>
      </c>
      <c r="T41" s="63" t="e">
        <f>IF(AND(#REF!="Baja",#REF!="Menor"),CONCATENATE("R6C",#REF!),"")</f>
        <v>#REF!</v>
      </c>
      <c r="U41" s="64" t="e">
        <f>IF(AND(#REF!="Baja",#REF!="Menor"),CONCATENATE("R6C",#REF!),"")</f>
        <v>#REF!</v>
      </c>
      <c r="V41" s="62" t="e">
        <f>IF(AND(#REF!="Baja",#REF!="Moderado"),CONCATENATE("R6C",#REF!),"")</f>
        <v>#REF!</v>
      </c>
      <c r="W41" s="63" t="e">
        <f>IF(AND(#REF!="Baja",#REF!="Moderado"),CONCATENATE("R6C",#REF!),"")</f>
        <v>#REF!</v>
      </c>
      <c r="X41" s="63" t="e">
        <f>IF(AND(#REF!="Baja",#REF!="Moderado"),CONCATENATE("R6C",#REF!),"")</f>
        <v>#REF!</v>
      </c>
      <c r="Y41" s="63" t="e">
        <f>IF(AND(#REF!="Baja",#REF!="Moderado"),CONCATENATE("R6C",#REF!),"")</f>
        <v>#REF!</v>
      </c>
      <c r="Z41" s="63" t="e">
        <f>IF(AND(#REF!="Baja",#REF!="Moderado"),CONCATENATE("R6C",#REF!),"")</f>
        <v>#REF!</v>
      </c>
      <c r="AA41" s="64" t="e">
        <f>IF(AND(#REF!="Baja",#REF!="Moderado"),CONCATENATE("R6C",#REF!),"")</f>
        <v>#REF!</v>
      </c>
      <c r="AB41" s="47" t="e">
        <f>IF(AND(#REF!="Baja",#REF!="Mayor"),CONCATENATE("R6C",#REF!),"")</f>
        <v>#REF!</v>
      </c>
      <c r="AC41" s="48" t="e">
        <f>IF(AND(#REF!="Baja",#REF!="Mayor"),CONCATENATE("R6C",#REF!),"")</f>
        <v>#REF!</v>
      </c>
      <c r="AD41" s="48" t="e">
        <f>IF(AND(#REF!="Baja",#REF!="Mayor"),CONCATENATE("R6C",#REF!),"")</f>
        <v>#REF!</v>
      </c>
      <c r="AE41" s="48" t="e">
        <f>IF(AND(#REF!="Baja",#REF!="Mayor"),CONCATENATE("R6C",#REF!),"")</f>
        <v>#REF!</v>
      </c>
      <c r="AF41" s="48" t="e">
        <f>IF(AND(#REF!="Baja",#REF!="Mayor"),CONCATENATE("R6C",#REF!),"")</f>
        <v>#REF!</v>
      </c>
      <c r="AG41" s="49" t="e">
        <f>IF(AND(#REF!="Baja",#REF!="Mayor"),CONCATENATE("R6C",#REF!),"")</f>
        <v>#REF!</v>
      </c>
      <c r="AH41" s="50" t="e">
        <f>IF(AND(#REF!="Baja",#REF!="Catastrófico"),CONCATENATE("R6C",#REF!),"")</f>
        <v>#REF!</v>
      </c>
      <c r="AI41" s="51" t="e">
        <f>IF(AND(#REF!="Baja",#REF!="Catastrófico"),CONCATENATE("R6C",#REF!),"")</f>
        <v>#REF!</v>
      </c>
      <c r="AJ41" s="51" t="e">
        <f>IF(AND(#REF!="Baja",#REF!="Catastrófico"),CONCATENATE("R6C",#REF!),"")</f>
        <v>#REF!</v>
      </c>
      <c r="AK41" s="51" t="e">
        <f>IF(AND(#REF!="Baja",#REF!="Catastrófico"),CONCATENATE("R6C",#REF!),"")</f>
        <v>#REF!</v>
      </c>
      <c r="AL41" s="51" t="e">
        <f>IF(AND(#REF!="Baja",#REF!="Catastrófico"),CONCATENATE("R6C",#REF!),"")</f>
        <v>#REF!</v>
      </c>
      <c r="AM41" s="52" t="e">
        <f>IF(AND(#REF!="Baja",#REF!="Catastrófico"),CONCATENATE("R6C",#REF!),"")</f>
        <v>#REF!</v>
      </c>
      <c r="AN41" s="78"/>
      <c r="AO41" s="445"/>
      <c r="AP41" s="446"/>
      <c r="AQ41" s="446"/>
      <c r="AR41" s="446"/>
      <c r="AS41" s="446"/>
      <c r="AT41" s="447"/>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row>
    <row r="42" spans="1:80" ht="15" customHeight="1" x14ac:dyDescent="0.25">
      <c r="A42" s="78"/>
      <c r="B42" s="373"/>
      <c r="C42" s="373"/>
      <c r="D42" s="374"/>
      <c r="E42" s="414"/>
      <c r="F42" s="415"/>
      <c r="G42" s="415"/>
      <c r="H42" s="415"/>
      <c r="I42" s="415"/>
      <c r="J42" s="71" t="e">
        <f>IF(AND(#REF!="Baja",#REF!="Leve"),CONCATENATE("R7C",#REF!),"")</f>
        <v>#REF!</v>
      </c>
      <c r="K42" s="72" t="e">
        <f>IF(AND(#REF!="Baja",#REF!="Leve"),CONCATENATE("R7C",#REF!),"")</f>
        <v>#REF!</v>
      </c>
      <c r="L42" s="72" t="e">
        <f>IF(AND(#REF!="Baja",#REF!="Leve"),CONCATENATE("R7C",#REF!),"")</f>
        <v>#REF!</v>
      </c>
      <c r="M42" s="72" t="e">
        <f>IF(AND(#REF!="Baja",#REF!="Leve"),CONCATENATE("R7C",#REF!),"")</f>
        <v>#REF!</v>
      </c>
      <c r="N42" s="72" t="e">
        <f>IF(AND(#REF!="Baja",#REF!="Leve"),CONCATENATE("R7C",#REF!),"")</f>
        <v>#REF!</v>
      </c>
      <c r="O42" s="73" t="e">
        <f>IF(AND(#REF!="Baja",#REF!="Leve"),CONCATENATE("R7C",#REF!),"")</f>
        <v>#REF!</v>
      </c>
      <c r="P42" s="62" t="e">
        <f>IF(AND(#REF!="Baja",#REF!="Menor"),CONCATENATE("R7C",#REF!),"")</f>
        <v>#REF!</v>
      </c>
      <c r="Q42" s="63" t="e">
        <f>IF(AND(#REF!="Baja",#REF!="Menor"),CONCATENATE("R7C",#REF!),"")</f>
        <v>#REF!</v>
      </c>
      <c r="R42" s="63" t="e">
        <f>IF(AND(#REF!="Baja",#REF!="Menor"),CONCATENATE("R7C",#REF!),"")</f>
        <v>#REF!</v>
      </c>
      <c r="S42" s="63" t="e">
        <f>IF(AND(#REF!="Baja",#REF!="Menor"),CONCATENATE("R7C",#REF!),"")</f>
        <v>#REF!</v>
      </c>
      <c r="T42" s="63" t="e">
        <f>IF(AND(#REF!="Baja",#REF!="Menor"),CONCATENATE("R7C",#REF!),"")</f>
        <v>#REF!</v>
      </c>
      <c r="U42" s="64" t="e">
        <f>IF(AND(#REF!="Baja",#REF!="Menor"),CONCATENATE("R7C",#REF!),"")</f>
        <v>#REF!</v>
      </c>
      <c r="V42" s="62" t="e">
        <f>IF(AND(#REF!="Baja",#REF!="Moderado"),CONCATENATE("R7C",#REF!),"")</f>
        <v>#REF!</v>
      </c>
      <c r="W42" s="63" t="e">
        <f>IF(AND(#REF!="Baja",#REF!="Moderado"),CONCATENATE("R7C",#REF!),"")</f>
        <v>#REF!</v>
      </c>
      <c r="X42" s="63" t="e">
        <f>IF(AND(#REF!="Baja",#REF!="Moderado"),CONCATENATE("R7C",#REF!),"")</f>
        <v>#REF!</v>
      </c>
      <c r="Y42" s="63" t="e">
        <f>IF(AND(#REF!="Baja",#REF!="Moderado"),CONCATENATE("R7C",#REF!),"")</f>
        <v>#REF!</v>
      </c>
      <c r="Z42" s="63" t="e">
        <f>IF(AND(#REF!="Baja",#REF!="Moderado"),CONCATENATE("R7C",#REF!),"")</f>
        <v>#REF!</v>
      </c>
      <c r="AA42" s="64" t="e">
        <f>IF(AND(#REF!="Baja",#REF!="Moderado"),CONCATENATE("R7C",#REF!),"")</f>
        <v>#REF!</v>
      </c>
      <c r="AB42" s="47" t="e">
        <f>IF(AND(#REF!="Baja",#REF!="Mayor"),CONCATENATE("R7C",#REF!),"")</f>
        <v>#REF!</v>
      </c>
      <c r="AC42" s="48" t="e">
        <f>IF(AND(#REF!="Baja",#REF!="Mayor"),CONCATENATE("R7C",#REF!),"")</f>
        <v>#REF!</v>
      </c>
      <c r="AD42" s="48" t="e">
        <f>IF(AND(#REF!="Baja",#REF!="Mayor"),CONCATENATE("R7C",#REF!),"")</f>
        <v>#REF!</v>
      </c>
      <c r="AE42" s="48" t="e">
        <f>IF(AND(#REF!="Baja",#REF!="Mayor"),CONCATENATE("R7C",#REF!),"")</f>
        <v>#REF!</v>
      </c>
      <c r="AF42" s="48" t="e">
        <f>IF(AND(#REF!="Baja",#REF!="Mayor"),CONCATENATE("R7C",#REF!),"")</f>
        <v>#REF!</v>
      </c>
      <c r="AG42" s="49" t="e">
        <f>IF(AND(#REF!="Baja",#REF!="Mayor"),CONCATENATE("R7C",#REF!),"")</f>
        <v>#REF!</v>
      </c>
      <c r="AH42" s="50" t="e">
        <f>IF(AND(#REF!="Baja",#REF!="Catastrófico"),CONCATENATE("R7C",#REF!),"")</f>
        <v>#REF!</v>
      </c>
      <c r="AI42" s="51" t="e">
        <f>IF(AND(#REF!="Baja",#REF!="Catastrófico"),CONCATENATE("R7C",#REF!),"")</f>
        <v>#REF!</v>
      </c>
      <c r="AJ42" s="51" t="e">
        <f>IF(AND(#REF!="Baja",#REF!="Catastrófico"),CONCATENATE("R7C",#REF!),"")</f>
        <v>#REF!</v>
      </c>
      <c r="AK42" s="51" t="e">
        <f>IF(AND(#REF!="Baja",#REF!="Catastrófico"),CONCATENATE("R7C",#REF!),"")</f>
        <v>#REF!</v>
      </c>
      <c r="AL42" s="51" t="e">
        <f>IF(AND(#REF!="Baja",#REF!="Catastrófico"),CONCATENATE("R7C",#REF!),"")</f>
        <v>#REF!</v>
      </c>
      <c r="AM42" s="52" t="e">
        <f>IF(AND(#REF!="Baja",#REF!="Catastrófico"),CONCATENATE("R7C",#REF!),"")</f>
        <v>#REF!</v>
      </c>
      <c r="AN42" s="78"/>
      <c r="AO42" s="445"/>
      <c r="AP42" s="446"/>
      <c r="AQ42" s="446"/>
      <c r="AR42" s="446"/>
      <c r="AS42" s="446"/>
      <c r="AT42" s="447"/>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row>
    <row r="43" spans="1:80" ht="15" customHeight="1" x14ac:dyDescent="0.25">
      <c r="A43" s="78"/>
      <c r="B43" s="373"/>
      <c r="C43" s="373"/>
      <c r="D43" s="374"/>
      <c r="E43" s="414"/>
      <c r="F43" s="415"/>
      <c r="G43" s="415"/>
      <c r="H43" s="415"/>
      <c r="I43" s="415"/>
      <c r="J43" s="71" t="e">
        <f>IF(AND(#REF!="Baja",#REF!="Leve"),CONCATENATE("R8C",#REF!),"")</f>
        <v>#REF!</v>
      </c>
      <c r="K43" s="72" t="e">
        <f>IF(AND(#REF!="Baja",#REF!="Leve"),CONCATENATE("R8C",#REF!),"")</f>
        <v>#REF!</v>
      </c>
      <c r="L43" s="72" t="e">
        <f>IF(AND(#REF!="Baja",#REF!="Leve"),CONCATENATE("R8C",#REF!),"")</f>
        <v>#REF!</v>
      </c>
      <c r="M43" s="72" t="e">
        <f>IF(AND(#REF!="Baja",#REF!="Leve"),CONCATENATE("R8C",#REF!),"")</f>
        <v>#REF!</v>
      </c>
      <c r="N43" s="72" t="e">
        <f>IF(AND(#REF!="Baja",#REF!="Leve"),CONCATENATE("R8C",#REF!),"")</f>
        <v>#REF!</v>
      </c>
      <c r="O43" s="73" t="e">
        <f>IF(AND(#REF!="Baja",#REF!="Leve"),CONCATENATE("R8C",#REF!),"")</f>
        <v>#REF!</v>
      </c>
      <c r="P43" s="62" t="e">
        <f>IF(AND(#REF!="Baja",#REF!="Menor"),CONCATENATE("R8C",#REF!),"")</f>
        <v>#REF!</v>
      </c>
      <c r="Q43" s="63" t="e">
        <f>IF(AND(#REF!="Baja",#REF!="Menor"),CONCATENATE("R8C",#REF!),"")</f>
        <v>#REF!</v>
      </c>
      <c r="R43" s="63" t="e">
        <f>IF(AND(#REF!="Baja",#REF!="Menor"),CONCATENATE("R8C",#REF!),"")</f>
        <v>#REF!</v>
      </c>
      <c r="S43" s="63" t="e">
        <f>IF(AND(#REF!="Baja",#REF!="Menor"),CONCATENATE("R8C",#REF!),"")</f>
        <v>#REF!</v>
      </c>
      <c r="T43" s="63" t="e">
        <f>IF(AND(#REF!="Baja",#REF!="Menor"),CONCATENATE("R8C",#REF!),"")</f>
        <v>#REF!</v>
      </c>
      <c r="U43" s="64" t="e">
        <f>IF(AND(#REF!="Baja",#REF!="Menor"),CONCATENATE("R8C",#REF!),"")</f>
        <v>#REF!</v>
      </c>
      <c r="V43" s="62" t="e">
        <f>IF(AND(#REF!="Baja",#REF!="Moderado"),CONCATENATE("R8C",#REF!),"")</f>
        <v>#REF!</v>
      </c>
      <c r="W43" s="63" t="e">
        <f>IF(AND(#REF!="Baja",#REF!="Moderado"),CONCATENATE("R8C",#REF!),"")</f>
        <v>#REF!</v>
      </c>
      <c r="X43" s="63" t="e">
        <f>IF(AND(#REF!="Baja",#REF!="Moderado"),CONCATENATE("R8C",#REF!),"")</f>
        <v>#REF!</v>
      </c>
      <c r="Y43" s="63" t="e">
        <f>IF(AND(#REF!="Baja",#REF!="Moderado"),CONCATENATE("R8C",#REF!),"")</f>
        <v>#REF!</v>
      </c>
      <c r="Z43" s="63" t="e">
        <f>IF(AND(#REF!="Baja",#REF!="Moderado"),CONCATENATE("R8C",#REF!),"")</f>
        <v>#REF!</v>
      </c>
      <c r="AA43" s="64" t="e">
        <f>IF(AND(#REF!="Baja",#REF!="Moderado"),CONCATENATE("R8C",#REF!),"")</f>
        <v>#REF!</v>
      </c>
      <c r="AB43" s="47" t="e">
        <f>IF(AND(#REF!="Baja",#REF!="Mayor"),CONCATENATE("R8C",#REF!),"")</f>
        <v>#REF!</v>
      </c>
      <c r="AC43" s="48" t="e">
        <f>IF(AND(#REF!="Baja",#REF!="Mayor"),CONCATENATE("R8C",#REF!),"")</f>
        <v>#REF!</v>
      </c>
      <c r="AD43" s="48" t="e">
        <f>IF(AND(#REF!="Baja",#REF!="Mayor"),CONCATENATE("R8C",#REF!),"")</f>
        <v>#REF!</v>
      </c>
      <c r="AE43" s="48" t="e">
        <f>IF(AND(#REF!="Baja",#REF!="Mayor"),CONCATENATE("R8C",#REF!),"")</f>
        <v>#REF!</v>
      </c>
      <c r="AF43" s="48" t="e">
        <f>IF(AND(#REF!="Baja",#REF!="Mayor"),CONCATENATE("R8C",#REF!),"")</f>
        <v>#REF!</v>
      </c>
      <c r="AG43" s="49" t="e">
        <f>IF(AND(#REF!="Baja",#REF!="Mayor"),CONCATENATE("R8C",#REF!),"")</f>
        <v>#REF!</v>
      </c>
      <c r="AH43" s="50" t="e">
        <f>IF(AND(#REF!="Baja",#REF!="Catastrófico"),CONCATENATE("R8C",#REF!),"")</f>
        <v>#REF!</v>
      </c>
      <c r="AI43" s="51" t="e">
        <f>IF(AND(#REF!="Baja",#REF!="Catastrófico"),CONCATENATE("R8C",#REF!),"")</f>
        <v>#REF!</v>
      </c>
      <c r="AJ43" s="51" t="e">
        <f>IF(AND(#REF!="Baja",#REF!="Catastrófico"),CONCATENATE("R8C",#REF!),"")</f>
        <v>#REF!</v>
      </c>
      <c r="AK43" s="51" t="e">
        <f>IF(AND(#REF!="Baja",#REF!="Catastrófico"),CONCATENATE("R8C",#REF!),"")</f>
        <v>#REF!</v>
      </c>
      <c r="AL43" s="51" t="e">
        <f>IF(AND(#REF!="Baja",#REF!="Catastrófico"),CONCATENATE("R8C",#REF!),"")</f>
        <v>#REF!</v>
      </c>
      <c r="AM43" s="52" t="e">
        <f>IF(AND(#REF!="Baja",#REF!="Catastrófico"),CONCATENATE("R8C",#REF!),"")</f>
        <v>#REF!</v>
      </c>
      <c r="AN43" s="78"/>
      <c r="AO43" s="445"/>
      <c r="AP43" s="446"/>
      <c r="AQ43" s="446"/>
      <c r="AR43" s="446"/>
      <c r="AS43" s="446"/>
      <c r="AT43" s="447"/>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row>
    <row r="44" spans="1:80" ht="15" customHeight="1" x14ac:dyDescent="0.25">
      <c r="A44" s="78"/>
      <c r="B44" s="373"/>
      <c r="C44" s="373"/>
      <c r="D44" s="374"/>
      <c r="E44" s="414"/>
      <c r="F44" s="415"/>
      <c r="G44" s="415"/>
      <c r="H44" s="415"/>
      <c r="I44" s="415"/>
      <c r="J44" s="71" t="e">
        <f>IF(AND(#REF!="Baja",#REF!="Leve"),CONCATENATE("R9C",#REF!),"")</f>
        <v>#REF!</v>
      </c>
      <c r="K44" s="72" t="e">
        <f>IF(AND(#REF!="Baja",#REF!="Leve"),CONCATENATE("R9C",#REF!),"")</f>
        <v>#REF!</v>
      </c>
      <c r="L44" s="72" t="e">
        <f>IF(AND(#REF!="Baja",#REF!="Leve"),CONCATENATE("R9C",#REF!),"")</f>
        <v>#REF!</v>
      </c>
      <c r="M44" s="72" t="e">
        <f>IF(AND(#REF!="Baja",#REF!="Leve"),CONCATENATE("R9C",#REF!),"")</f>
        <v>#REF!</v>
      </c>
      <c r="N44" s="72" t="e">
        <f>IF(AND(#REF!="Baja",#REF!="Leve"),CONCATENATE("R9C",#REF!),"")</f>
        <v>#REF!</v>
      </c>
      <c r="O44" s="73" t="e">
        <f>IF(AND(#REF!="Baja",#REF!="Leve"),CONCATENATE("R9C",#REF!),"")</f>
        <v>#REF!</v>
      </c>
      <c r="P44" s="62" t="e">
        <f>IF(AND(#REF!="Baja",#REF!="Menor"),CONCATENATE("R9C",#REF!),"")</f>
        <v>#REF!</v>
      </c>
      <c r="Q44" s="63" t="e">
        <f>IF(AND(#REF!="Baja",#REF!="Menor"),CONCATENATE("R9C",#REF!),"")</f>
        <v>#REF!</v>
      </c>
      <c r="R44" s="63" t="e">
        <f>IF(AND(#REF!="Baja",#REF!="Menor"),CONCATENATE("R9C",#REF!),"")</f>
        <v>#REF!</v>
      </c>
      <c r="S44" s="63" t="e">
        <f>IF(AND(#REF!="Baja",#REF!="Menor"),CONCATENATE("R9C",#REF!),"")</f>
        <v>#REF!</v>
      </c>
      <c r="T44" s="63" t="e">
        <f>IF(AND(#REF!="Baja",#REF!="Menor"),CONCATENATE("R9C",#REF!),"")</f>
        <v>#REF!</v>
      </c>
      <c r="U44" s="64" t="e">
        <f>IF(AND(#REF!="Baja",#REF!="Menor"),CONCATENATE("R9C",#REF!),"")</f>
        <v>#REF!</v>
      </c>
      <c r="V44" s="62" t="e">
        <f>IF(AND(#REF!="Baja",#REF!="Moderado"),CONCATENATE("R9C",#REF!),"")</f>
        <v>#REF!</v>
      </c>
      <c r="W44" s="63" t="e">
        <f>IF(AND(#REF!="Baja",#REF!="Moderado"),CONCATENATE("R9C",#REF!),"")</f>
        <v>#REF!</v>
      </c>
      <c r="X44" s="63" t="e">
        <f>IF(AND(#REF!="Baja",#REF!="Moderado"),CONCATENATE("R9C",#REF!),"")</f>
        <v>#REF!</v>
      </c>
      <c r="Y44" s="63" t="e">
        <f>IF(AND(#REF!="Baja",#REF!="Moderado"),CONCATENATE("R9C",#REF!),"")</f>
        <v>#REF!</v>
      </c>
      <c r="Z44" s="63" t="e">
        <f>IF(AND(#REF!="Baja",#REF!="Moderado"),CONCATENATE("R9C",#REF!),"")</f>
        <v>#REF!</v>
      </c>
      <c r="AA44" s="64" t="e">
        <f>IF(AND(#REF!="Baja",#REF!="Moderado"),CONCATENATE("R9C",#REF!),"")</f>
        <v>#REF!</v>
      </c>
      <c r="AB44" s="47" t="e">
        <f>IF(AND(#REF!="Baja",#REF!="Mayor"),CONCATENATE("R9C",#REF!),"")</f>
        <v>#REF!</v>
      </c>
      <c r="AC44" s="48" t="e">
        <f>IF(AND(#REF!="Baja",#REF!="Mayor"),CONCATENATE("R9C",#REF!),"")</f>
        <v>#REF!</v>
      </c>
      <c r="AD44" s="48" t="e">
        <f>IF(AND(#REF!="Baja",#REF!="Mayor"),CONCATENATE("R9C",#REF!),"")</f>
        <v>#REF!</v>
      </c>
      <c r="AE44" s="48" t="e">
        <f>IF(AND(#REF!="Baja",#REF!="Mayor"),CONCATENATE("R9C",#REF!),"")</f>
        <v>#REF!</v>
      </c>
      <c r="AF44" s="48" t="e">
        <f>IF(AND(#REF!="Baja",#REF!="Mayor"),CONCATENATE("R9C",#REF!),"")</f>
        <v>#REF!</v>
      </c>
      <c r="AG44" s="49" t="e">
        <f>IF(AND(#REF!="Baja",#REF!="Mayor"),CONCATENATE("R9C",#REF!),"")</f>
        <v>#REF!</v>
      </c>
      <c r="AH44" s="50" t="e">
        <f>IF(AND(#REF!="Baja",#REF!="Catastrófico"),CONCATENATE("R9C",#REF!),"")</f>
        <v>#REF!</v>
      </c>
      <c r="AI44" s="51" t="e">
        <f>IF(AND(#REF!="Baja",#REF!="Catastrófico"),CONCATENATE("R9C",#REF!),"")</f>
        <v>#REF!</v>
      </c>
      <c r="AJ44" s="51" t="e">
        <f>IF(AND(#REF!="Baja",#REF!="Catastrófico"),CONCATENATE("R9C",#REF!),"")</f>
        <v>#REF!</v>
      </c>
      <c r="AK44" s="51" t="e">
        <f>IF(AND(#REF!="Baja",#REF!="Catastrófico"),CONCATENATE("R9C",#REF!),"")</f>
        <v>#REF!</v>
      </c>
      <c r="AL44" s="51" t="e">
        <f>IF(AND(#REF!="Baja",#REF!="Catastrófico"),CONCATENATE("R9C",#REF!),"")</f>
        <v>#REF!</v>
      </c>
      <c r="AM44" s="52" t="e">
        <f>IF(AND(#REF!="Baja",#REF!="Catastrófico"),CONCATENATE("R9C",#REF!),"")</f>
        <v>#REF!</v>
      </c>
      <c r="AN44" s="78"/>
      <c r="AO44" s="445"/>
      <c r="AP44" s="446"/>
      <c r="AQ44" s="446"/>
      <c r="AR44" s="446"/>
      <c r="AS44" s="446"/>
      <c r="AT44" s="447"/>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row>
    <row r="45" spans="1:80" ht="15.75" customHeight="1" thickBot="1" x14ac:dyDescent="0.3">
      <c r="A45" s="78"/>
      <c r="B45" s="373"/>
      <c r="C45" s="373"/>
      <c r="D45" s="374"/>
      <c r="E45" s="417"/>
      <c r="F45" s="418"/>
      <c r="G45" s="418"/>
      <c r="H45" s="418"/>
      <c r="I45" s="418"/>
      <c r="J45" s="74" t="e">
        <f>IF(AND(#REF!="Baja",#REF!="Leve"),CONCATENATE("R10C",#REF!),"")</f>
        <v>#REF!</v>
      </c>
      <c r="K45" s="75" t="e">
        <f>IF(AND(#REF!="Baja",#REF!="Leve"),CONCATENATE("R10C",#REF!),"")</f>
        <v>#REF!</v>
      </c>
      <c r="L45" s="75" t="e">
        <f>IF(AND(#REF!="Baja",#REF!="Leve"),CONCATENATE("R10C",#REF!),"")</f>
        <v>#REF!</v>
      </c>
      <c r="M45" s="75" t="e">
        <f>IF(AND(#REF!="Baja",#REF!="Leve"),CONCATENATE("R10C",#REF!),"")</f>
        <v>#REF!</v>
      </c>
      <c r="N45" s="75" t="e">
        <f>IF(AND(#REF!="Baja",#REF!="Leve"),CONCATENATE("R10C",#REF!),"")</f>
        <v>#REF!</v>
      </c>
      <c r="O45" s="76" t="e">
        <f>IF(AND(#REF!="Baja",#REF!="Leve"),CONCATENATE("R10C",#REF!),"")</f>
        <v>#REF!</v>
      </c>
      <c r="P45" s="62" t="e">
        <f>IF(AND(#REF!="Baja",#REF!="Menor"),CONCATENATE("R10C",#REF!),"")</f>
        <v>#REF!</v>
      </c>
      <c r="Q45" s="63" t="e">
        <f>IF(AND(#REF!="Baja",#REF!="Menor"),CONCATENATE("R10C",#REF!),"")</f>
        <v>#REF!</v>
      </c>
      <c r="R45" s="63" t="e">
        <f>IF(AND(#REF!="Baja",#REF!="Menor"),CONCATENATE("R10C",#REF!),"")</f>
        <v>#REF!</v>
      </c>
      <c r="S45" s="63" t="e">
        <f>IF(AND(#REF!="Baja",#REF!="Menor"),CONCATENATE("R10C",#REF!),"")</f>
        <v>#REF!</v>
      </c>
      <c r="T45" s="63" t="e">
        <f>IF(AND(#REF!="Baja",#REF!="Menor"),CONCATENATE("R10C",#REF!),"")</f>
        <v>#REF!</v>
      </c>
      <c r="U45" s="64" t="e">
        <f>IF(AND(#REF!="Baja",#REF!="Menor"),CONCATENATE("R10C",#REF!),"")</f>
        <v>#REF!</v>
      </c>
      <c r="V45" s="65" t="e">
        <f>IF(AND(#REF!="Baja",#REF!="Moderado"),CONCATENATE("R10C",#REF!),"")</f>
        <v>#REF!</v>
      </c>
      <c r="W45" s="66" t="e">
        <f>IF(AND(#REF!="Baja",#REF!="Moderado"),CONCATENATE("R10C",#REF!),"")</f>
        <v>#REF!</v>
      </c>
      <c r="X45" s="66" t="e">
        <f>IF(AND(#REF!="Baja",#REF!="Moderado"),CONCATENATE("R10C",#REF!),"")</f>
        <v>#REF!</v>
      </c>
      <c r="Y45" s="66" t="e">
        <f>IF(AND(#REF!="Baja",#REF!="Moderado"),CONCATENATE("R10C",#REF!),"")</f>
        <v>#REF!</v>
      </c>
      <c r="Z45" s="66" t="e">
        <f>IF(AND(#REF!="Baja",#REF!="Moderado"),CONCATENATE("R10C",#REF!),"")</f>
        <v>#REF!</v>
      </c>
      <c r="AA45" s="67" t="e">
        <f>IF(AND(#REF!="Baja",#REF!="Moderado"),CONCATENATE("R10C",#REF!),"")</f>
        <v>#REF!</v>
      </c>
      <c r="AB45" s="53" t="e">
        <f>IF(AND(#REF!="Baja",#REF!="Mayor"),CONCATENATE("R10C",#REF!),"")</f>
        <v>#REF!</v>
      </c>
      <c r="AC45" s="54" t="e">
        <f>IF(AND(#REF!="Baja",#REF!="Mayor"),CONCATENATE("R10C",#REF!),"")</f>
        <v>#REF!</v>
      </c>
      <c r="AD45" s="54" t="e">
        <f>IF(AND(#REF!="Baja",#REF!="Mayor"),CONCATENATE("R10C",#REF!),"")</f>
        <v>#REF!</v>
      </c>
      <c r="AE45" s="54" t="e">
        <f>IF(AND(#REF!="Baja",#REF!="Mayor"),CONCATENATE("R10C",#REF!),"")</f>
        <v>#REF!</v>
      </c>
      <c r="AF45" s="54" t="e">
        <f>IF(AND(#REF!="Baja",#REF!="Mayor"),CONCATENATE("R10C",#REF!),"")</f>
        <v>#REF!</v>
      </c>
      <c r="AG45" s="55" t="e">
        <f>IF(AND(#REF!="Baja",#REF!="Mayor"),CONCATENATE("R10C",#REF!),"")</f>
        <v>#REF!</v>
      </c>
      <c r="AH45" s="56" t="e">
        <f>IF(AND(#REF!="Baja",#REF!="Catastrófico"),CONCATENATE("R10C",#REF!),"")</f>
        <v>#REF!</v>
      </c>
      <c r="AI45" s="57" t="e">
        <f>IF(AND(#REF!="Baja",#REF!="Catastrófico"),CONCATENATE("R10C",#REF!),"")</f>
        <v>#REF!</v>
      </c>
      <c r="AJ45" s="57" t="e">
        <f>IF(AND(#REF!="Baja",#REF!="Catastrófico"),CONCATENATE("R10C",#REF!),"")</f>
        <v>#REF!</v>
      </c>
      <c r="AK45" s="57" t="e">
        <f>IF(AND(#REF!="Baja",#REF!="Catastrófico"),CONCATENATE("R10C",#REF!),"")</f>
        <v>#REF!</v>
      </c>
      <c r="AL45" s="57" t="e">
        <f>IF(AND(#REF!="Baja",#REF!="Catastrófico"),CONCATENATE("R10C",#REF!),"")</f>
        <v>#REF!</v>
      </c>
      <c r="AM45" s="58" t="e">
        <f>IF(AND(#REF!="Baja",#REF!="Catastrófico"),CONCATENATE("R10C",#REF!),"")</f>
        <v>#REF!</v>
      </c>
      <c r="AN45" s="78"/>
      <c r="AO45" s="448"/>
      <c r="AP45" s="449"/>
      <c r="AQ45" s="449"/>
      <c r="AR45" s="449"/>
      <c r="AS45" s="449"/>
      <c r="AT45" s="450"/>
    </row>
    <row r="46" spans="1:80" ht="46.5" customHeight="1" x14ac:dyDescent="0.35">
      <c r="A46" s="78"/>
      <c r="B46" s="373"/>
      <c r="C46" s="373"/>
      <c r="D46" s="374"/>
      <c r="E46" s="411" t="s">
        <v>143</v>
      </c>
      <c r="F46" s="412"/>
      <c r="G46" s="412"/>
      <c r="H46" s="412"/>
      <c r="I46" s="413"/>
      <c r="J46" s="68" t="e">
        <f>IF(AND(#REF!="Muy Baja",#REF!="Leve"),CONCATENATE("R1C",#REF!),"")</f>
        <v>#REF!</v>
      </c>
      <c r="K46" s="69" t="e">
        <f>IF(AND(#REF!="Muy Baja",#REF!="Leve"),CONCATENATE("R1C",#REF!),"")</f>
        <v>#REF!</v>
      </c>
      <c r="L46" s="69" t="e">
        <f>IF(AND(#REF!="Muy Baja",#REF!="Leve"),CONCATENATE("R1C",#REF!),"")</f>
        <v>#REF!</v>
      </c>
      <c r="M46" s="69" t="e">
        <f>IF(AND(#REF!="Muy Baja",#REF!="Leve"),CONCATENATE("R1C",#REF!),"")</f>
        <v>#REF!</v>
      </c>
      <c r="N46" s="69" t="e">
        <f>IF(AND(#REF!="Muy Baja",#REF!="Leve"),CONCATENATE("R1C",#REF!),"")</f>
        <v>#REF!</v>
      </c>
      <c r="O46" s="70" t="e">
        <f>IF(AND(#REF!="Muy Baja",#REF!="Leve"),CONCATENATE("R1C",#REF!),"")</f>
        <v>#REF!</v>
      </c>
      <c r="P46" s="68" t="e">
        <f>IF(AND(#REF!="Muy Baja",#REF!="Menor"),CONCATENATE("R1C",#REF!),"")</f>
        <v>#REF!</v>
      </c>
      <c r="Q46" s="69" t="e">
        <f>IF(AND(#REF!="Muy Baja",#REF!="Menor"),CONCATENATE("R1C",#REF!),"")</f>
        <v>#REF!</v>
      </c>
      <c r="R46" s="69" t="e">
        <f>IF(AND(#REF!="Muy Baja",#REF!="Menor"),CONCATENATE("R1C",#REF!),"")</f>
        <v>#REF!</v>
      </c>
      <c r="S46" s="69" t="e">
        <f>IF(AND(#REF!="Muy Baja",#REF!="Menor"),CONCATENATE("R1C",#REF!),"")</f>
        <v>#REF!</v>
      </c>
      <c r="T46" s="69" t="e">
        <f>IF(AND(#REF!="Muy Baja",#REF!="Menor"),CONCATENATE("R1C",#REF!),"")</f>
        <v>#REF!</v>
      </c>
      <c r="U46" s="70" t="e">
        <f>IF(AND(#REF!="Muy Baja",#REF!="Menor"),CONCATENATE("R1C",#REF!),"")</f>
        <v>#REF!</v>
      </c>
      <c r="V46" s="59" t="e">
        <f>IF(AND(#REF!="Muy Baja",#REF!="Moderado"),CONCATENATE("R1C",#REF!),"")</f>
        <v>#REF!</v>
      </c>
      <c r="W46" s="77" t="e">
        <f>IF(AND(#REF!="Muy Baja",#REF!="Moderado"),CONCATENATE("R1C",#REF!),"")</f>
        <v>#REF!</v>
      </c>
      <c r="X46" s="60" t="e">
        <f>IF(AND(#REF!="Muy Baja",#REF!="Moderado"),CONCATENATE("R1C",#REF!),"")</f>
        <v>#REF!</v>
      </c>
      <c r="Y46" s="60" t="e">
        <f>IF(AND(#REF!="Muy Baja",#REF!="Moderado"),CONCATENATE("R1C",#REF!),"")</f>
        <v>#REF!</v>
      </c>
      <c r="Z46" s="60" t="e">
        <f>IF(AND(#REF!="Muy Baja",#REF!="Moderado"),CONCATENATE("R1C",#REF!),"")</f>
        <v>#REF!</v>
      </c>
      <c r="AA46" s="61" t="e">
        <f>IF(AND(#REF!="Muy Baja",#REF!="Moderado"),CONCATENATE("R1C",#REF!),"")</f>
        <v>#REF!</v>
      </c>
      <c r="AB46" s="41" t="e">
        <f>IF(AND(#REF!="Muy Baja",#REF!="Mayor"),CONCATENATE("R1C",#REF!),"")</f>
        <v>#REF!</v>
      </c>
      <c r="AC46" s="42" t="e">
        <f>IF(AND(#REF!="Muy Baja",#REF!="Mayor"),CONCATENATE("R1C",#REF!),"")</f>
        <v>#REF!</v>
      </c>
      <c r="AD46" s="42" t="e">
        <f>IF(AND(#REF!="Muy Baja",#REF!="Mayor"),CONCATENATE("R1C",#REF!),"")</f>
        <v>#REF!</v>
      </c>
      <c r="AE46" s="42" t="e">
        <f>IF(AND(#REF!="Muy Baja",#REF!="Mayor"),CONCATENATE("R1C",#REF!),"")</f>
        <v>#REF!</v>
      </c>
      <c r="AF46" s="42" t="e">
        <f>IF(AND(#REF!="Muy Baja",#REF!="Mayor"),CONCATENATE("R1C",#REF!),"")</f>
        <v>#REF!</v>
      </c>
      <c r="AG46" s="43" t="e">
        <f>IF(AND(#REF!="Muy Baja",#REF!="Mayor"),CONCATENATE("R1C",#REF!),"")</f>
        <v>#REF!</v>
      </c>
      <c r="AH46" s="44" t="e">
        <f>IF(AND(#REF!="Muy Baja",#REF!="Catastrófico"),CONCATENATE("R1C",#REF!),"")</f>
        <v>#REF!</v>
      </c>
      <c r="AI46" s="45" t="e">
        <f>IF(AND(#REF!="Muy Baja",#REF!="Catastrófico"),CONCATENATE("R1C",#REF!),"")</f>
        <v>#REF!</v>
      </c>
      <c r="AJ46" s="45" t="e">
        <f>IF(AND(#REF!="Muy Baja",#REF!="Catastrófico"),CONCATENATE("R1C",#REF!),"")</f>
        <v>#REF!</v>
      </c>
      <c r="AK46" s="45" t="e">
        <f>IF(AND(#REF!="Muy Baja",#REF!="Catastrófico"),CONCATENATE("R1C",#REF!),"")</f>
        <v>#REF!</v>
      </c>
      <c r="AL46" s="45" t="e">
        <f>IF(AND(#REF!="Muy Baja",#REF!="Catastrófico"),CONCATENATE("R1C",#REF!),"")</f>
        <v>#REF!</v>
      </c>
      <c r="AM46" s="46" t="e">
        <f>IF(AND(#REF!="Muy Baja",#REF!="Catastrófico"),CONCATENATE("R1C",#REF!),"")</f>
        <v>#REF!</v>
      </c>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row>
    <row r="47" spans="1:80" ht="46.5" customHeight="1" x14ac:dyDescent="0.25">
      <c r="A47" s="78"/>
      <c r="B47" s="373"/>
      <c r="C47" s="373"/>
      <c r="D47" s="374"/>
      <c r="E47" s="430"/>
      <c r="F47" s="415"/>
      <c r="G47" s="415"/>
      <c r="H47" s="415"/>
      <c r="I47" s="416"/>
      <c r="J47" s="71" t="e">
        <f>IF(AND(#REF!="Muy Baja",#REF!="Leve"),CONCATENATE("R2C",#REF!),"")</f>
        <v>#REF!</v>
      </c>
      <c r="K47" s="72" t="e">
        <f>IF(AND(#REF!="Muy Baja",#REF!="Leve"),CONCATENATE("R2C",#REF!),"")</f>
        <v>#REF!</v>
      </c>
      <c r="L47" s="72" t="e">
        <f>IF(AND(#REF!="Muy Baja",#REF!="Leve"),CONCATENATE("R2C",#REF!),"")</f>
        <v>#REF!</v>
      </c>
      <c r="M47" s="72" t="e">
        <f>IF(AND(#REF!="Muy Baja",#REF!="Leve"),CONCATENATE("R2C",#REF!),"")</f>
        <v>#REF!</v>
      </c>
      <c r="N47" s="72" t="e">
        <f>IF(AND(#REF!="Muy Baja",#REF!="Leve"),CONCATENATE("R2C",#REF!),"")</f>
        <v>#REF!</v>
      </c>
      <c r="O47" s="73" t="e">
        <f>IF(AND(#REF!="Muy Baja",#REF!="Leve"),CONCATENATE("R2C",#REF!),"")</f>
        <v>#REF!</v>
      </c>
      <c r="P47" s="71" t="e">
        <f>IF(AND(#REF!="Muy Baja",#REF!="Menor"),CONCATENATE("R2C",#REF!),"")</f>
        <v>#REF!</v>
      </c>
      <c r="Q47" s="72" t="e">
        <f>IF(AND(#REF!="Muy Baja",#REF!="Menor"),CONCATENATE("R2C",#REF!),"")</f>
        <v>#REF!</v>
      </c>
      <c r="R47" s="72" t="e">
        <f>IF(AND(#REF!="Muy Baja",#REF!="Menor"),CONCATENATE("R2C",#REF!),"")</f>
        <v>#REF!</v>
      </c>
      <c r="S47" s="72" t="e">
        <f>IF(AND(#REF!="Muy Baja",#REF!="Menor"),CONCATENATE("R2C",#REF!),"")</f>
        <v>#REF!</v>
      </c>
      <c r="T47" s="72" t="e">
        <f>IF(AND(#REF!="Muy Baja",#REF!="Menor"),CONCATENATE("R2C",#REF!),"")</f>
        <v>#REF!</v>
      </c>
      <c r="U47" s="73" t="e">
        <f>IF(AND(#REF!="Muy Baja",#REF!="Menor"),CONCATENATE("R2C",#REF!),"")</f>
        <v>#REF!</v>
      </c>
      <c r="V47" s="62" t="e">
        <f>IF(AND(#REF!="Muy Baja",#REF!="Moderado"),CONCATENATE("R2C",#REF!),"")</f>
        <v>#REF!</v>
      </c>
      <c r="W47" s="63" t="e">
        <f>IF(AND(#REF!="Muy Baja",#REF!="Moderado"),CONCATENATE("R2C",#REF!),"")</f>
        <v>#REF!</v>
      </c>
      <c r="X47" s="63" t="e">
        <f>IF(AND(#REF!="Muy Baja",#REF!="Moderado"),CONCATENATE("R2C",#REF!),"")</f>
        <v>#REF!</v>
      </c>
      <c r="Y47" s="63" t="e">
        <f>IF(AND(#REF!="Muy Baja",#REF!="Moderado"),CONCATENATE("R2C",#REF!),"")</f>
        <v>#REF!</v>
      </c>
      <c r="Z47" s="63" t="e">
        <f>IF(AND(#REF!="Muy Baja",#REF!="Moderado"),CONCATENATE("R2C",#REF!),"")</f>
        <v>#REF!</v>
      </c>
      <c r="AA47" s="64" t="e">
        <f>IF(AND(#REF!="Muy Baja",#REF!="Moderado"),CONCATENATE("R2C",#REF!),"")</f>
        <v>#REF!</v>
      </c>
      <c r="AB47" s="47" t="e">
        <f>IF(AND(#REF!="Muy Baja",#REF!="Mayor"),CONCATENATE("R2C",#REF!),"")</f>
        <v>#REF!</v>
      </c>
      <c r="AC47" s="48" t="e">
        <f>IF(AND(#REF!="Muy Baja",#REF!="Mayor"),CONCATENATE("R2C",#REF!),"")</f>
        <v>#REF!</v>
      </c>
      <c r="AD47" s="48" t="e">
        <f>IF(AND(#REF!="Muy Baja",#REF!="Mayor"),CONCATENATE("R2C",#REF!),"")</f>
        <v>#REF!</v>
      </c>
      <c r="AE47" s="48" t="e">
        <f>IF(AND(#REF!="Muy Baja",#REF!="Mayor"),CONCATENATE("R2C",#REF!),"")</f>
        <v>#REF!</v>
      </c>
      <c r="AF47" s="48" t="e">
        <f>IF(AND(#REF!="Muy Baja",#REF!="Mayor"),CONCATENATE("R2C",#REF!),"")</f>
        <v>#REF!</v>
      </c>
      <c r="AG47" s="49" t="e">
        <f>IF(AND(#REF!="Muy Baja",#REF!="Mayor"),CONCATENATE("R2C",#REF!),"")</f>
        <v>#REF!</v>
      </c>
      <c r="AH47" s="50" t="e">
        <f>IF(AND(#REF!="Muy Baja",#REF!="Catastrófico"),CONCATENATE("R2C",#REF!),"")</f>
        <v>#REF!</v>
      </c>
      <c r="AI47" s="51" t="e">
        <f>IF(AND(#REF!="Muy Baja",#REF!="Catastrófico"),CONCATENATE("R2C",#REF!),"")</f>
        <v>#REF!</v>
      </c>
      <c r="AJ47" s="51" t="e">
        <f>IF(AND(#REF!="Muy Baja",#REF!="Catastrófico"),CONCATENATE("R2C",#REF!),"")</f>
        <v>#REF!</v>
      </c>
      <c r="AK47" s="51" t="e">
        <f>IF(AND(#REF!="Muy Baja",#REF!="Catastrófico"),CONCATENATE("R2C",#REF!),"")</f>
        <v>#REF!</v>
      </c>
      <c r="AL47" s="51" t="e">
        <f>IF(AND(#REF!="Muy Baja",#REF!="Catastrófico"),CONCATENATE("R2C",#REF!),"")</f>
        <v>#REF!</v>
      </c>
      <c r="AM47" s="52" t="e">
        <f>IF(AND(#REF!="Muy Baja",#REF!="Catastrófico"),CONCATENATE("R2C",#REF!),"")</f>
        <v>#REF!</v>
      </c>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ht="15" customHeight="1" x14ac:dyDescent="0.25">
      <c r="A48" s="78"/>
      <c r="B48" s="373"/>
      <c r="C48" s="373"/>
      <c r="D48" s="374"/>
      <c r="E48" s="430"/>
      <c r="F48" s="415"/>
      <c r="G48" s="415"/>
      <c r="H48" s="415"/>
      <c r="I48" s="416"/>
      <c r="J48" s="71" t="e">
        <f>IF(AND(#REF!="Muy Baja",#REF!="Leve"),CONCATENATE("R3C",#REF!),"")</f>
        <v>#REF!</v>
      </c>
      <c r="K48" s="72" t="e">
        <f>IF(AND(#REF!="Muy Baja",#REF!="Leve"),CONCATENATE("R3C",#REF!),"")</f>
        <v>#REF!</v>
      </c>
      <c r="L48" s="72" t="e">
        <f>IF(AND(#REF!="Muy Baja",#REF!="Leve"),CONCATENATE("R3C",#REF!),"")</f>
        <v>#REF!</v>
      </c>
      <c r="M48" s="72" t="e">
        <f>IF(AND(#REF!="Muy Baja",#REF!="Leve"),CONCATENATE("R3C",#REF!),"")</f>
        <v>#REF!</v>
      </c>
      <c r="N48" s="72" t="e">
        <f>IF(AND(#REF!="Muy Baja",#REF!="Leve"),CONCATENATE("R3C",#REF!),"")</f>
        <v>#REF!</v>
      </c>
      <c r="O48" s="73" t="e">
        <f>IF(AND(#REF!="Muy Baja",#REF!="Leve"),CONCATENATE("R3C",#REF!),"")</f>
        <v>#REF!</v>
      </c>
      <c r="P48" s="71" t="e">
        <f>IF(AND(#REF!="Muy Baja",#REF!="Menor"),CONCATENATE("R3C",#REF!),"")</f>
        <v>#REF!</v>
      </c>
      <c r="Q48" s="72" t="e">
        <f>IF(AND(#REF!="Muy Baja",#REF!="Menor"),CONCATENATE("R3C",#REF!),"")</f>
        <v>#REF!</v>
      </c>
      <c r="R48" s="72" t="e">
        <f>IF(AND(#REF!="Muy Baja",#REF!="Menor"),CONCATENATE("R3C",#REF!),"")</f>
        <v>#REF!</v>
      </c>
      <c r="S48" s="72" t="e">
        <f>IF(AND(#REF!="Muy Baja",#REF!="Menor"),CONCATENATE("R3C",#REF!),"")</f>
        <v>#REF!</v>
      </c>
      <c r="T48" s="72" t="e">
        <f>IF(AND(#REF!="Muy Baja",#REF!="Menor"),CONCATENATE("R3C",#REF!),"")</f>
        <v>#REF!</v>
      </c>
      <c r="U48" s="73" t="e">
        <f>IF(AND(#REF!="Muy Baja",#REF!="Menor"),CONCATENATE("R3C",#REF!),"")</f>
        <v>#REF!</v>
      </c>
      <c r="V48" s="62" t="e">
        <f>IF(AND(#REF!="Muy Baja",#REF!="Moderado"),CONCATENATE("R3C",#REF!),"")</f>
        <v>#REF!</v>
      </c>
      <c r="W48" s="63" t="e">
        <f>IF(AND(#REF!="Muy Baja",#REF!="Moderado"),CONCATENATE("R3C",#REF!),"")</f>
        <v>#REF!</v>
      </c>
      <c r="X48" s="63" t="e">
        <f>IF(AND(#REF!="Muy Baja",#REF!="Moderado"),CONCATENATE("R3C",#REF!),"")</f>
        <v>#REF!</v>
      </c>
      <c r="Y48" s="63" t="e">
        <f>IF(AND(#REF!="Muy Baja",#REF!="Moderado"),CONCATENATE("R3C",#REF!),"")</f>
        <v>#REF!</v>
      </c>
      <c r="Z48" s="63" t="e">
        <f>IF(AND(#REF!="Muy Baja",#REF!="Moderado"),CONCATENATE("R3C",#REF!),"")</f>
        <v>#REF!</v>
      </c>
      <c r="AA48" s="64" t="e">
        <f>IF(AND(#REF!="Muy Baja",#REF!="Moderado"),CONCATENATE("R3C",#REF!),"")</f>
        <v>#REF!</v>
      </c>
      <c r="AB48" s="47" t="e">
        <f>IF(AND(#REF!="Muy Baja",#REF!="Mayor"),CONCATENATE("R3C",#REF!),"")</f>
        <v>#REF!</v>
      </c>
      <c r="AC48" s="48" t="e">
        <f>IF(AND(#REF!="Muy Baja",#REF!="Mayor"),CONCATENATE("R3C",#REF!),"")</f>
        <v>#REF!</v>
      </c>
      <c r="AD48" s="48" t="e">
        <f>IF(AND(#REF!="Muy Baja",#REF!="Mayor"),CONCATENATE("R3C",#REF!),"")</f>
        <v>#REF!</v>
      </c>
      <c r="AE48" s="48" t="e">
        <f>IF(AND(#REF!="Muy Baja",#REF!="Mayor"),CONCATENATE("R3C",#REF!),"")</f>
        <v>#REF!</v>
      </c>
      <c r="AF48" s="48" t="e">
        <f>IF(AND(#REF!="Muy Baja",#REF!="Mayor"),CONCATENATE("R3C",#REF!),"")</f>
        <v>#REF!</v>
      </c>
      <c r="AG48" s="49" t="e">
        <f>IF(AND(#REF!="Muy Baja",#REF!="Mayor"),CONCATENATE("R3C",#REF!),"")</f>
        <v>#REF!</v>
      </c>
      <c r="AH48" s="50" t="e">
        <f>IF(AND(#REF!="Muy Baja",#REF!="Catastrófico"),CONCATENATE("R3C",#REF!),"")</f>
        <v>#REF!</v>
      </c>
      <c r="AI48" s="51" t="e">
        <f>IF(AND(#REF!="Muy Baja",#REF!="Catastrófico"),CONCATENATE("R3C",#REF!),"")</f>
        <v>#REF!</v>
      </c>
      <c r="AJ48" s="51" t="e">
        <f>IF(AND(#REF!="Muy Baja",#REF!="Catastrófico"),CONCATENATE("R3C",#REF!),"")</f>
        <v>#REF!</v>
      </c>
      <c r="AK48" s="51" t="e">
        <f>IF(AND(#REF!="Muy Baja",#REF!="Catastrófico"),CONCATENATE("R3C",#REF!),"")</f>
        <v>#REF!</v>
      </c>
      <c r="AL48" s="51" t="e">
        <f>IF(AND(#REF!="Muy Baja",#REF!="Catastrófico"),CONCATENATE("R3C",#REF!),"")</f>
        <v>#REF!</v>
      </c>
      <c r="AM48" s="52" t="e">
        <f>IF(AND(#REF!="Muy Baja",#REF!="Catastrófico"),CONCATENATE("R3C",#REF!),"")</f>
        <v>#REF!</v>
      </c>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row>
    <row r="49" spans="1:80" ht="15" customHeight="1" x14ac:dyDescent="0.25">
      <c r="A49" s="78"/>
      <c r="B49" s="373"/>
      <c r="C49" s="373"/>
      <c r="D49" s="374"/>
      <c r="E49" s="414"/>
      <c r="F49" s="415"/>
      <c r="G49" s="415"/>
      <c r="H49" s="415"/>
      <c r="I49" s="416"/>
      <c r="J49" s="71" t="e">
        <f>IF(AND(#REF!="Muy Baja",#REF!="Leve"),CONCATENATE("R4C",#REF!),"")</f>
        <v>#REF!</v>
      </c>
      <c r="K49" s="72" t="e">
        <f>IF(AND(#REF!="Muy Baja",#REF!="Leve"),CONCATENATE("R4C",#REF!),"")</f>
        <v>#REF!</v>
      </c>
      <c r="L49" s="72" t="e">
        <f>IF(AND(#REF!="Muy Baja",#REF!="Leve"),CONCATENATE("R4C",#REF!),"")</f>
        <v>#REF!</v>
      </c>
      <c r="M49" s="72" t="e">
        <f>IF(AND(#REF!="Muy Baja",#REF!="Leve"),CONCATENATE("R4C",#REF!),"")</f>
        <v>#REF!</v>
      </c>
      <c r="N49" s="72" t="e">
        <f>IF(AND(#REF!="Muy Baja",#REF!="Leve"),CONCATENATE("R4C",#REF!),"")</f>
        <v>#REF!</v>
      </c>
      <c r="O49" s="73" t="e">
        <f>IF(AND(#REF!="Muy Baja",#REF!="Leve"),CONCATENATE("R4C",#REF!),"")</f>
        <v>#REF!</v>
      </c>
      <c r="P49" s="71" t="e">
        <f>IF(AND(#REF!="Muy Baja",#REF!="Menor"),CONCATENATE("R4C",#REF!),"")</f>
        <v>#REF!</v>
      </c>
      <c r="Q49" s="72" t="e">
        <f>IF(AND(#REF!="Muy Baja",#REF!="Menor"),CONCATENATE("R4C",#REF!),"")</f>
        <v>#REF!</v>
      </c>
      <c r="R49" s="72" t="e">
        <f>IF(AND(#REF!="Muy Baja",#REF!="Menor"),CONCATENATE("R4C",#REF!),"")</f>
        <v>#REF!</v>
      </c>
      <c r="S49" s="72" t="e">
        <f>IF(AND(#REF!="Muy Baja",#REF!="Menor"),CONCATENATE("R4C",#REF!),"")</f>
        <v>#REF!</v>
      </c>
      <c r="T49" s="72" t="e">
        <f>IF(AND(#REF!="Muy Baja",#REF!="Menor"),CONCATENATE("R4C",#REF!),"")</f>
        <v>#REF!</v>
      </c>
      <c r="U49" s="73" t="e">
        <f>IF(AND(#REF!="Muy Baja",#REF!="Menor"),CONCATENATE("R4C",#REF!),"")</f>
        <v>#REF!</v>
      </c>
      <c r="V49" s="62" t="e">
        <f>IF(AND(#REF!="Muy Baja",#REF!="Moderado"),CONCATENATE("R4C",#REF!),"")</f>
        <v>#REF!</v>
      </c>
      <c r="W49" s="63" t="e">
        <f>IF(AND(#REF!="Muy Baja",#REF!="Moderado"),CONCATENATE("R4C",#REF!),"")</f>
        <v>#REF!</v>
      </c>
      <c r="X49" s="63" t="e">
        <f>IF(AND(#REF!="Muy Baja",#REF!="Moderado"),CONCATENATE("R4C",#REF!),"")</f>
        <v>#REF!</v>
      </c>
      <c r="Y49" s="63" t="e">
        <f>IF(AND(#REF!="Muy Baja",#REF!="Moderado"),CONCATENATE("R4C",#REF!),"")</f>
        <v>#REF!</v>
      </c>
      <c r="Z49" s="63" t="e">
        <f>IF(AND(#REF!="Muy Baja",#REF!="Moderado"),CONCATENATE("R4C",#REF!),"")</f>
        <v>#REF!</v>
      </c>
      <c r="AA49" s="64" t="e">
        <f>IF(AND(#REF!="Muy Baja",#REF!="Moderado"),CONCATENATE("R4C",#REF!),"")</f>
        <v>#REF!</v>
      </c>
      <c r="AB49" s="47" t="e">
        <f>IF(AND(#REF!="Muy Baja",#REF!="Mayor"),CONCATENATE("R4C",#REF!),"")</f>
        <v>#REF!</v>
      </c>
      <c r="AC49" s="48" t="e">
        <f>IF(AND(#REF!="Muy Baja",#REF!="Mayor"),CONCATENATE("R4C",#REF!),"")</f>
        <v>#REF!</v>
      </c>
      <c r="AD49" s="48" t="e">
        <f>IF(AND(#REF!="Muy Baja",#REF!="Mayor"),CONCATENATE("R4C",#REF!),"")</f>
        <v>#REF!</v>
      </c>
      <c r="AE49" s="48" t="e">
        <f>IF(AND(#REF!="Muy Baja",#REF!="Mayor"),CONCATENATE("R4C",#REF!),"")</f>
        <v>#REF!</v>
      </c>
      <c r="AF49" s="48" t="e">
        <f>IF(AND(#REF!="Muy Baja",#REF!="Mayor"),CONCATENATE("R4C",#REF!),"")</f>
        <v>#REF!</v>
      </c>
      <c r="AG49" s="49" t="e">
        <f>IF(AND(#REF!="Muy Baja",#REF!="Mayor"),CONCATENATE("R4C",#REF!),"")</f>
        <v>#REF!</v>
      </c>
      <c r="AH49" s="50" t="e">
        <f>IF(AND(#REF!="Muy Baja",#REF!="Catastrófico"),CONCATENATE("R4C",#REF!),"")</f>
        <v>#REF!</v>
      </c>
      <c r="AI49" s="51" t="e">
        <f>IF(AND(#REF!="Muy Baja",#REF!="Catastrófico"),CONCATENATE("R4C",#REF!),"")</f>
        <v>#REF!</v>
      </c>
      <c r="AJ49" s="51" t="e">
        <f>IF(AND(#REF!="Muy Baja",#REF!="Catastrófico"),CONCATENATE("R4C",#REF!),"")</f>
        <v>#REF!</v>
      </c>
      <c r="AK49" s="51" t="e">
        <f>IF(AND(#REF!="Muy Baja",#REF!="Catastrófico"),CONCATENATE("R4C",#REF!),"")</f>
        <v>#REF!</v>
      </c>
      <c r="AL49" s="51" t="e">
        <f>IF(AND(#REF!="Muy Baja",#REF!="Catastrófico"),CONCATENATE("R4C",#REF!),"")</f>
        <v>#REF!</v>
      </c>
      <c r="AM49" s="52" t="e">
        <f>IF(AND(#REF!="Muy Baja",#REF!="Catastrófico"),CONCATENATE("R4C",#REF!),"")</f>
        <v>#REF!</v>
      </c>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ht="15" customHeight="1" x14ac:dyDescent="0.25">
      <c r="A50" s="78"/>
      <c r="B50" s="373"/>
      <c r="C50" s="373"/>
      <c r="D50" s="374"/>
      <c r="E50" s="414"/>
      <c r="F50" s="415"/>
      <c r="G50" s="415"/>
      <c r="H50" s="415"/>
      <c r="I50" s="416"/>
      <c r="J50" s="71" t="e">
        <f>IF(AND(#REF!="Muy Baja",#REF!="Leve"),CONCATENATE("R5C",#REF!),"")</f>
        <v>#REF!</v>
      </c>
      <c r="K50" s="72" t="e">
        <f>IF(AND(#REF!="Muy Baja",#REF!="Leve"),CONCATENATE("R5C",#REF!),"")</f>
        <v>#REF!</v>
      </c>
      <c r="L50" s="72" t="e">
        <f>IF(AND(#REF!="Muy Baja",#REF!="Leve"),CONCATENATE("R5C",#REF!),"")</f>
        <v>#REF!</v>
      </c>
      <c r="M50" s="72" t="e">
        <f>IF(AND(#REF!="Muy Baja",#REF!="Leve"),CONCATENATE("R5C",#REF!),"")</f>
        <v>#REF!</v>
      </c>
      <c r="N50" s="72" t="e">
        <f>IF(AND(#REF!="Muy Baja",#REF!="Leve"),CONCATENATE("R5C",#REF!),"")</f>
        <v>#REF!</v>
      </c>
      <c r="O50" s="73" t="e">
        <f>IF(AND(#REF!="Muy Baja",#REF!="Leve"),CONCATENATE("R5C",#REF!),"")</f>
        <v>#REF!</v>
      </c>
      <c r="P50" s="71" t="e">
        <f>IF(AND(#REF!="Muy Baja",#REF!="Menor"),CONCATENATE("R5C",#REF!),"")</f>
        <v>#REF!</v>
      </c>
      <c r="Q50" s="72" t="e">
        <f>IF(AND(#REF!="Muy Baja",#REF!="Menor"),CONCATENATE("R5C",#REF!),"")</f>
        <v>#REF!</v>
      </c>
      <c r="R50" s="72" t="e">
        <f>IF(AND(#REF!="Muy Baja",#REF!="Menor"),CONCATENATE("R5C",#REF!),"")</f>
        <v>#REF!</v>
      </c>
      <c r="S50" s="72" t="e">
        <f>IF(AND(#REF!="Muy Baja",#REF!="Menor"),CONCATENATE("R5C",#REF!),"")</f>
        <v>#REF!</v>
      </c>
      <c r="T50" s="72" t="e">
        <f>IF(AND(#REF!="Muy Baja",#REF!="Menor"),CONCATENATE("R5C",#REF!),"")</f>
        <v>#REF!</v>
      </c>
      <c r="U50" s="73" t="e">
        <f>IF(AND(#REF!="Muy Baja",#REF!="Menor"),CONCATENATE("R5C",#REF!),"")</f>
        <v>#REF!</v>
      </c>
      <c r="V50" s="62" t="e">
        <f>IF(AND(#REF!="Muy Baja",#REF!="Moderado"),CONCATENATE("R5C",#REF!),"")</f>
        <v>#REF!</v>
      </c>
      <c r="W50" s="63" t="e">
        <f>IF(AND(#REF!="Muy Baja",#REF!="Moderado"),CONCATENATE("R5C",#REF!),"")</f>
        <v>#REF!</v>
      </c>
      <c r="X50" s="63" t="e">
        <f>IF(AND(#REF!="Muy Baja",#REF!="Moderado"),CONCATENATE("R5C",#REF!),"")</f>
        <v>#REF!</v>
      </c>
      <c r="Y50" s="63" t="e">
        <f>IF(AND(#REF!="Muy Baja",#REF!="Moderado"),CONCATENATE("R5C",#REF!),"")</f>
        <v>#REF!</v>
      </c>
      <c r="Z50" s="63" t="e">
        <f>IF(AND(#REF!="Muy Baja",#REF!="Moderado"),CONCATENATE("R5C",#REF!),"")</f>
        <v>#REF!</v>
      </c>
      <c r="AA50" s="64" t="e">
        <f>IF(AND(#REF!="Muy Baja",#REF!="Moderado"),CONCATENATE("R5C",#REF!),"")</f>
        <v>#REF!</v>
      </c>
      <c r="AB50" s="47" t="e">
        <f>IF(AND(#REF!="Muy Baja",#REF!="Mayor"),CONCATENATE("R5C",#REF!),"")</f>
        <v>#REF!</v>
      </c>
      <c r="AC50" s="48" t="e">
        <f>IF(AND(#REF!="Muy Baja",#REF!="Mayor"),CONCATENATE("R5C",#REF!),"")</f>
        <v>#REF!</v>
      </c>
      <c r="AD50" s="48" t="e">
        <f>IF(AND(#REF!="Muy Baja",#REF!="Mayor"),CONCATENATE("R5C",#REF!),"")</f>
        <v>#REF!</v>
      </c>
      <c r="AE50" s="48" t="e">
        <f>IF(AND(#REF!="Muy Baja",#REF!="Mayor"),CONCATENATE("R5C",#REF!),"")</f>
        <v>#REF!</v>
      </c>
      <c r="AF50" s="48" t="e">
        <f>IF(AND(#REF!="Muy Baja",#REF!="Mayor"),CONCATENATE("R5C",#REF!),"")</f>
        <v>#REF!</v>
      </c>
      <c r="AG50" s="49" t="e">
        <f>IF(AND(#REF!="Muy Baja",#REF!="Mayor"),CONCATENATE("R5C",#REF!),"")</f>
        <v>#REF!</v>
      </c>
      <c r="AH50" s="50" t="e">
        <f>IF(AND(#REF!="Muy Baja",#REF!="Catastrófico"),CONCATENATE("R5C",#REF!),"")</f>
        <v>#REF!</v>
      </c>
      <c r="AI50" s="51" t="e">
        <f>IF(AND(#REF!="Muy Baja",#REF!="Catastrófico"),CONCATENATE("R5C",#REF!),"")</f>
        <v>#REF!</v>
      </c>
      <c r="AJ50" s="51" t="e">
        <f>IF(AND(#REF!="Muy Baja",#REF!="Catastrófico"),CONCATENATE("R5C",#REF!),"")</f>
        <v>#REF!</v>
      </c>
      <c r="AK50" s="51" t="e">
        <f>IF(AND(#REF!="Muy Baja",#REF!="Catastrófico"),CONCATENATE("R5C",#REF!),"")</f>
        <v>#REF!</v>
      </c>
      <c r="AL50" s="51" t="e">
        <f>IF(AND(#REF!="Muy Baja",#REF!="Catastrófico"),CONCATENATE("R5C",#REF!),"")</f>
        <v>#REF!</v>
      </c>
      <c r="AM50" s="52" t="e">
        <f>IF(AND(#REF!="Muy Baja",#REF!="Catastrófico"),CONCATENATE("R5C",#REF!),"")</f>
        <v>#REF!</v>
      </c>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row>
    <row r="51" spans="1:80" ht="15" customHeight="1" x14ac:dyDescent="0.25">
      <c r="A51" s="78"/>
      <c r="B51" s="373"/>
      <c r="C51" s="373"/>
      <c r="D51" s="374"/>
      <c r="E51" s="414"/>
      <c r="F51" s="415"/>
      <c r="G51" s="415"/>
      <c r="H51" s="415"/>
      <c r="I51" s="416"/>
      <c r="J51" s="71" t="e">
        <f>IF(AND(#REF!="Muy Baja",#REF!="Leve"),CONCATENATE("R6C",#REF!),"")</f>
        <v>#REF!</v>
      </c>
      <c r="K51" s="72" t="e">
        <f>IF(AND(#REF!="Muy Baja",#REF!="Leve"),CONCATENATE("R6C",#REF!),"")</f>
        <v>#REF!</v>
      </c>
      <c r="L51" s="72" t="e">
        <f>IF(AND(#REF!="Muy Baja",#REF!="Leve"),CONCATENATE("R6C",#REF!),"")</f>
        <v>#REF!</v>
      </c>
      <c r="M51" s="72" t="e">
        <f>IF(AND(#REF!="Muy Baja",#REF!="Leve"),CONCATENATE("R6C",#REF!),"")</f>
        <v>#REF!</v>
      </c>
      <c r="N51" s="72" t="e">
        <f>IF(AND(#REF!="Muy Baja",#REF!="Leve"),CONCATENATE("R6C",#REF!),"")</f>
        <v>#REF!</v>
      </c>
      <c r="O51" s="73" t="e">
        <f>IF(AND(#REF!="Muy Baja",#REF!="Leve"),CONCATENATE("R6C",#REF!),"")</f>
        <v>#REF!</v>
      </c>
      <c r="P51" s="71" t="e">
        <f>IF(AND(#REF!="Muy Baja",#REF!="Menor"),CONCATENATE("R6C",#REF!),"")</f>
        <v>#REF!</v>
      </c>
      <c r="Q51" s="72" t="e">
        <f>IF(AND(#REF!="Muy Baja",#REF!="Menor"),CONCATENATE("R6C",#REF!),"")</f>
        <v>#REF!</v>
      </c>
      <c r="R51" s="72" t="e">
        <f>IF(AND(#REF!="Muy Baja",#REF!="Menor"),CONCATENATE("R6C",#REF!),"")</f>
        <v>#REF!</v>
      </c>
      <c r="S51" s="72" t="e">
        <f>IF(AND(#REF!="Muy Baja",#REF!="Menor"),CONCATENATE("R6C",#REF!),"")</f>
        <v>#REF!</v>
      </c>
      <c r="T51" s="72" t="e">
        <f>IF(AND(#REF!="Muy Baja",#REF!="Menor"),CONCATENATE("R6C",#REF!),"")</f>
        <v>#REF!</v>
      </c>
      <c r="U51" s="73" t="e">
        <f>IF(AND(#REF!="Muy Baja",#REF!="Menor"),CONCATENATE("R6C",#REF!),"")</f>
        <v>#REF!</v>
      </c>
      <c r="V51" s="62" t="e">
        <f>IF(AND(#REF!="Muy Baja",#REF!="Moderado"),CONCATENATE("R6C",#REF!),"")</f>
        <v>#REF!</v>
      </c>
      <c r="W51" s="63" t="e">
        <f>IF(AND(#REF!="Muy Baja",#REF!="Moderado"),CONCATENATE("R6C",#REF!),"")</f>
        <v>#REF!</v>
      </c>
      <c r="X51" s="63" t="e">
        <f>IF(AND(#REF!="Muy Baja",#REF!="Moderado"),CONCATENATE("R6C",#REF!),"")</f>
        <v>#REF!</v>
      </c>
      <c r="Y51" s="63" t="e">
        <f>IF(AND(#REF!="Muy Baja",#REF!="Moderado"),CONCATENATE("R6C",#REF!),"")</f>
        <v>#REF!</v>
      </c>
      <c r="Z51" s="63" t="e">
        <f>IF(AND(#REF!="Muy Baja",#REF!="Moderado"),CONCATENATE("R6C",#REF!),"")</f>
        <v>#REF!</v>
      </c>
      <c r="AA51" s="64" t="e">
        <f>IF(AND(#REF!="Muy Baja",#REF!="Moderado"),CONCATENATE("R6C",#REF!),"")</f>
        <v>#REF!</v>
      </c>
      <c r="AB51" s="47" t="e">
        <f>IF(AND(#REF!="Muy Baja",#REF!="Mayor"),CONCATENATE("R6C",#REF!),"")</f>
        <v>#REF!</v>
      </c>
      <c r="AC51" s="48" t="e">
        <f>IF(AND(#REF!="Muy Baja",#REF!="Mayor"),CONCATENATE("R6C",#REF!),"")</f>
        <v>#REF!</v>
      </c>
      <c r="AD51" s="48" t="e">
        <f>IF(AND(#REF!="Muy Baja",#REF!="Mayor"),CONCATENATE("R6C",#REF!),"")</f>
        <v>#REF!</v>
      </c>
      <c r="AE51" s="48" t="e">
        <f>IF(AND(#REF!="Muy Baja",#REF!="Mayor"),CONCATENATE("R6C",#REF!),"")</f>
        <v>#REF!</v>
      </c>
      <c r="AF51" s="48" t="e">
        <f>IF(AND(#REF!="Muy Baja",#REF!="Mayor"),CONCATENATE("R6C",#REF!),"")</f>
        <v>#REF!</v>
      </c>
      <c r="AG51" s="49" t="e">
        <f>IF(AND(#REF!="Muy Baja",#REF!="Mayor"),CONCATENATE("R6C",#REF!),"")</f>
        <v>#REF!</v>
      </c>
      <c r="AH51" s="50" t="e">
        <f>IF(AND(#REF!="Muy Baja",#REF!="Catastrófico"),CONCATENATE("R6C",#REF!),"")</f>
        <v>#REF!</v>
      </c>
      <c r="AI51" s="51" t="e">
        <f>IF(AND(#REF!="Muy Baja",#REF!="Catastrófico"),CONCATENATE("R6C",#REF!),"")</f>
        <v>#REF!</v>
      </c>
      <c r="AJ51" s="51" t="e">
        <f>IF(AND(#REF!="Muy Baja",#REF!="Catastrófico"),CONCATENATE("R6C",#REF!),"")</f>
        <v>#REF!</v>
      </c>
      <c r="AK51" s="51" t="e">
        <f>IF(AND(#REF!="Muy Baja",#REF!="Catastrófico"),CONCATENATE("R6C",#REF!),"")</f>
        <v>#REF!</v>
      </c>
      <c r="AL51" s="51" t="e">
        <f>IF(AND(#REF!="Muy Baja",#REF!="Catastrófico"),CONCATENATE("R6C",#REF!),"")</f>
        <v>#REF!</v>
      </c>
      <c r="AM51" s="52" t="e">
        <f>IF(AND(#REF!="Muy Baja",#REF!="Catastrófico"),CONCATENATE("R6C",#REF!),"")</f>
        <v>#REF!</v>
      </c>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0" ht="15" customHeight="1" x14ac:dyDescent="0.25">
      <c r="A52" s="78"/>
      <c r="B52" s="373"/>
      <c r="C52" s="373"/>
      <c r="D52" s="374"/>
      <c r="E52" s="414"/>
      <c r="F52" s="415"/>
      <c r="G52" s="415"/>
      <c r="H52" s="415"/>
      <c r="I52" s="416"/>
      <c r="J52" s="71" t="e">
        <f>IF(AND(#REF!="Muy Baja",#REF!="Leve"),CONCATENATE("R7C",#REF!),"")</f>
        <v>#REF!</v>
      </c>
      <c r="K52" s="72" t="e">
        <f>IF(AND(#REF!="Muy Baja",#REF!="Leve"),CONCATENATE("R7C",#REF!),"")</f>
        <v>#REF!</v>
      </c>
      <c r="L52" s="72" t="e">
        <f>IF(AND(#REF!="Muy Baja",#REF!="Leve"),CONCATENATE("R7C",#REF!),"")</f>
        <v>#REF!</v>
      </c>
      <c r="M52" s="72" t="e">
        <f>IF(AND(#REF!="Muy Baja",#REF!="Leve"),CONCATENATE("R7C",#REF!),"")</f>
        <v>#REF!</v>
      </c>
      <c r="N52" s="72" t="e">
        <f>IF(AND(#REF!="Muy Baja",#REF!="Leve"),CONCATENATE("R7C",#REF!),"")</f>
        <v>#REF!</v>
      </c>
      <c r="O52" s="73" t="e">
        <f>IF(AND(#REF!="Muy Baja",#REF!="Leve"),CONCATENATE("R7C",#REF!),"")</f>
        <v>#REF!</v>
      </c>
      <c r="P52" s="71" t="e">
        <f>IF(AND(#REF!="Muy Baja",#REF!="Menor"),CONCATENATE("R7C",#REF!),"")</f>
        <v>#REF!</v>
      </c>
      <c r="Q52" s="72" t="e">
        <f>IF(AND(#REF!="Muy Baja",#REF!="Menor"),CONCATENATE("R7C",#REF!),"")</f>
        <v>#REF!</v>
      </c>
      <c r="R52" s="72" t="e">
        <f>IF(AND(#REF!="Muy Baja",#REF!="Menor"),CONCATENATE("R7C",#REF!),"")</f>
        <v>#REF!</v>
      </c>
      <c r="S52" s="72" t="e">
        <f>IF(AND(#REF!="Muy Baja",#REF!="Menor"),CONCATENATE("R7C",#REF!),"")</f>
        <v>#REF!</v>
      </c>
      <c r="T52" s="72" t="e">
        <f>IF(AND(#REF!="Muy Baja",#REF!="Menor"),CONCATENATE("R7C",#REF!),"")</f>
        <v>#REF!</v>
      </c>
      <c r="U52" s="73" t="e">
        <f>IF(AND(#REF!="Muy Baja",#REF!="Menor"),CONCATENATE("R7C",#REF!),"")</f>
        <v>#REF!</v>
      </c>
      <c r="V52" s="62" t="e">
        <f>IF(AND(#REF!="Muy Baja",#REF!="Moderado"),CONCATENATE("R7C",#REF!),"")</f>
        <v>#REF!</v>
      </c>
      <c r="W52" s="63" t="e">
        <f>IF(AND(#REF!="Muy Baja",#REF!="Moderado"),CONCATENATE("R7C",#REF!),"")</f>
        <v>#REF!</v>
      </c>
      <c r="X52" s="63" t="e">
        <f>IF(AND(#REF!="Muy Baja",#REF!="Moderado"),CONCATENATE("R7C",#REF!),"")</f>
        <v>#REF!</v>
      </c>
      <c r="Y52" s="63" t="e">
        <f>IF(AND(#REF!="Muy Baja",#REF!="Moderado"),CONCATENATE("R7C",#REF!),"")</f>
        <v>#REF!</v>
      </c>
      <c r="Z52" s="63" t="e">
        <f>IF(AND(#REF!="Muy Baja",#REF!="Moderado"),CONCATENATE("R7C",#REF!),"")</f>
        <v>#REF!</v>
      </c>
      <c r="AA52" s="64" t="e">
        <f>IF(AND(#REF!="Muy Baja",#REF!="Moderado"),CONCATENATE("R7C",#REF!),"")</f>
        <v>#REF!</v>
      </c>
      <c r="AB52" s="47" t="e">
        <f>IF(AND(#REF!="Muy Baja",#REF!="Mayor"),CONCATENATE("R7C",#REF!),"")</f>
        <v>#REF!</v>
      </c>
      <c r="AC52" s="48" t="e">
        <f>IF(AND(#REF!="Muy Baja",#REF!="Mayor"),CONCATENATE("R7C",#REF!),"")</f>
        <v>#REF!</v>
      </c>
      <c r="AD52" s="48" t="e">
        <f>IF(AND(#REF!="Muy Baja",#REF!="Mayor"),CONCATENATE("R7C",#REF!),"")</f>
        <v>#REF!</v>
      </c>
      <c r="AE52" s="48" t="e">
        <f>IF(AND(#REF!="Muy Baja",#REF!="Mayor"),CONCATENATE("R7C",#REF!),"")</f>
        <v>#REF!</v>
      </c>
      <c r="AF52" s="48" t="e">
        <f>IF(AND(#REF!="Muy Baja",#REF!="Mayor"),CONCATENATE("R7C",#REF!),"")</f>
        <v>#REF!</v>
      </c>
      <c r="AG52" s="49" t="e">
        <f>IF(AND(#REF!="Muy Baja",#REF!="Mayor"),CONCATENATE("R7C",#REF!),"")</f>
        <v>#REF!</v>
      </c>
      <c r="AH52" s="50" t="e">
        <f>IF(AND(#REF!="Muy Baja",#REF!="Catastrófico"),CONCATENATE("R7C",#REF!),"")</f>
        <v>#REF!</v>
      </c>
      <c r="AI52" s="51" t="e">
        <f>IF(AND(#REF!="Muy Baja",#REF!="Catastrófico"),CONCATENATE("R7C",#REF!),"")</f>
        <v>#REF!</v>
      </c>
      <c r="AJ52" s="51" t="e">
        <f>IF(AND(#REF!="Muy Baja",#REF!="Catastrófico"),CONCATENATE("R7C",#REF!),"")</f>
        <v>#REF!</v>
      </c>
      <c r="AK52" s="51" t="e">
        <f>IF(AND(#REF!="Muy Baja",#REF!="Catastrófico"),CONCATENATE("R7C",#REF!),"")</f>
        <v>#REF!</v>
      </c>
      <c r="AL52" s="51" t="e">
        <f>IF(AND(#REF!="Muy Baja",#REF!="Catastrófico"),CONCATENATE("R7C",#REF!),"")</f>
        <v>#REF!</v>
      </c>
      <c r="AM52" s="52" t="e">
        <f>IF(AND(#REF!="Muy Baja",#REF!="Catastrófico"),CONCATENATE("R7C",#REF!),"")</f>
        <v>#REF!</v>
      </c>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ht="15" customHeight="1" x14ac:dyDescent="0.25">
      <c r="A53" s="78"/>
      <c r="B53" s="373"/>
      <c r="C53" s="373"/>
      <c r="D53" s="374"/>
      <c r="E53" s="414"/>
      <c r="F53" s="415"/>
      <c r="G53" s="415"/>
      <c r="H53" s="415"/>
      <c r="I53" s="416"/>
      <c r="J53" s="71" t="e">
        <f>IF(AND(#REF!="Muy Baja",#REF!="Leve"),CONCATENATE("R8C",#REF!),"")</f>
        <v>#REF!</v>
      </c>
      <c r="K53" s="72" t="e">
        <f>IF(AND(#REF!="Muy Baja",#REF!="Leve"),CONCATENATE("R8C",#REF!),"")</f>
        <v>#REF!</v>
      </c>
      <c r="L53" s="72" t="e">
        <f>IF(AND(#REF!="Muy Baja",#REF!="Leve"),CONCATENATE("R8C",#REF!),"")</f>
        <v>#REF!</v>
      </c>
      <c r="M53" s="72" t="e">
        <f>IF(AND(#REF!="Muy Baja",#REF!="Leve"),CONCATENATE("R8C",#REF!),"")</f>
        <v>#REF!</v>
      </c>
      <c r="N53" s="72" t="e">
        <f>IF(AND(#REF!="Muy Baja",#REF!="Leve"),CONCATENATE("R8C",#REF!),"")</f>
        <v>#REF!</v>
      </c>
      <c r="O53" s="73" t="e">
        <f>IF(AND(#REF!="Muy Baja",#REF!="Leve"),CONCATENATE("R8C",#REF!),"")</f>
        <v>#REF!</v>
      </c>
      <c r="P53" s="71" t="e">
        <f>IF(AND(#REF!="Muy Baja",#REF!="Menor"),CONCATENATE("R8C",#REF!),"")</f>
        <v>#REF!</v>
      </c>
      <c r="Q53" s="72" t="e">
        <f>IF(AND(#REF!="Muy Baja",#REF!="Menor"),CONCATENATE("R8C",#REF!),"")</f>
        <v>#REF!</v>
      </c>
      <c r="R53" s="72" t="e">
        <f>IF(AND(#REF!="Muy Baja",#REF!="Menor"),CONCATENATE("R8C",#REF!),"")</f>
        <v>#REF!</v>
      </c>
      <c r="S53" s="72" t="e">
        <f>IF(AND(#REF!="Muy Baja",#REF!="Menor"),CONCATENATE("R8C",#REF!),"")</f>
        <v>#REF!</v>
      </c>
      <c r="T53" s="72" t="e">
        <f>IF(AND(#REF!="Muy Baja",#REF!="Menor"),CONCATENATE("R8C",#REF!),"")</f>
        <v>#REF!</v>
      </c>
      <c r="U53" s="73" t="e">
        <f>IF(AND(#REF!="Muy Baja",#REF!="Menor"),CONCATENATE("R8C",#REF!),"")</f>
        <v>#REF!</v>
      </c>
      <c r="V53" s="62" t="e">
        <f>IF(AND(#REF!="Muy Baja",#REF!="Moderado"),CONCATENATE("R8C",#REF!),"")</f>
        <v>#REF!</v>
      </c>
      <c r="W53" s="63" t="e">
        <f>IF(AND(#REF!="Muy Baja",#REF!="Moderado"),CONCATENATE("R8C",#REF!),"")</f>
        <v>#REF!</v>
      </c>
      <c r="X53" s="63" t="e">
        <f>IF(AND(#REF!="Muy Baja",#REF!="Moderado"),CONCATENATE("R8C",#REF!),"")</f>
        <v>#REF!</v>
      </c>
      <c r="Y53" s="63" t="e">
        <f>IF(AND(#REF!="Muy Baja",#REF!="Moderado"),CONCATENATE("R8C",#REF!),"")</f>
        <v>#REF!</v>
      </c>
      <c r="Z53" s="63" t="e">
        <f>IF(AND(#REF!="Muy Baja",#REF!="Moderado"),CONCATENATE("R8C",#REF!),"")</f>
        <v>#REF!</v>
      </c>
      <c r="AA53" s="64" t="e">
        <f>IF(AND(#REF!="Muy Baja",#REF!="Moderado"),CONCATENATE("R8C",#REF!),"")</f>
        <v>#REF!</v>
      </c>
      <c r="AB53" s="47" t="e">
        <f>IF(AND(#REF!="Muy Baja",#REF!="Mayor"),CONCATENATE("R8C",#REF!),"")</f>
        <v>#REF!</v>
      </c>
      <c r="AC53" s="48" t="e">
        <f>IF(AND(#REF!="Muy Baja",#REF!="Mayor"),CONCATENATE("R8C",#REF!),"")</f>
        <v>#REF!</v>
      </c>
      <c r="AD53" s="48" t="e">
        <f>IF(AND(#REF!="Muy Baja",#REF!="Mayor"),CONCATENATE("R8C",#REF!),"")</f>
        <v>#REF!</v>
      </c>
      <c r="AE53" s="48" t="e">
        <f>IF(AND(#REF!="Muy Baja",#REF!="Mayor"),CONCATENATE("R8C",#REF!),"")</f>
        <v>#REF!</v>
      </c>
      <c r="AF53" s="48" t="e">
        <f>IF(AND(#REF!="Muy Baja",#REF!="Mayor"),CONCATENATE("R8C",#REF!),"")</f>
        <v>#REF!</v>
      </c>
      <c r="AG53" s="49" t="e">
        <f>IF(AND(#REF!="Muy Baja",#REF!="Mayor"),CONCATENATE("R8C",#REF!),"")</f>
        <v>#REF!</v>
      </c>
      <c r="AH53" s="50" t="e">
        <f>IF(AND(#REF!="Muy Baja",#REF!="Catastrófico"),CONCATENATE("R8C",#REF!),"")</f>
        <v>#REF!</v>
      </c>
      <c r="AI53" s="51" t="e">
        <f>IF(AND(#REF!="Muy Baja",#REF!="Catastrófico"),CONCATENATE("R8C",#REF!),"")</f>
        <v>#REF!</v>
      </c>
      <c r="AJ53" s="51" t="e">
        <f>IF(AND(#REF!="Muy Baja",#REF!="Catastrófico"),CONCATENATE("R8C",#REF!),"")</f>
        <v>#REF!</v>
      </c>
      <c r="AK53" s="51" t="e">
        <f>IF(AND(#REF!="Muy Baja",#REF!="Catastrófico"),CONCATENATE("R8C",#REF!),"")</f>
        <v>#REF!</v>
      </c>
      <c r="AL53" s="51" t="e">
        <f>IF(AND(#REF!="Muy Baja",#REF!="Catastrófico"),CONCATENATE("R8C",#REF!),"")</f>
        <v>#REF!</v>
      </c>
      <c r="AM53" s="52" t="e">
        <f>IF(AND(#REF!="Muy Baja",#REF!="Catastrófico"),CONCATENATE("R8C",#REF!),"")</f>
        <v>#REF!</v>
      </c>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ht="15" customHeight="1" x14ac:dyDescent="0.25">
      <c r="A54" s="78"/>
      <c r="B54" s="373"/>
      <c r="C54" s="373"/>
      <c r="D54" s="374"/>
      <c r="E54" s="414"/>
      <c r="F54" s="415"/>
      <c r="G54" s="415"/>
      <c r="H54" s="415"/>
      <c r="I54" s="416"/>
      <c r="J54" s="71" t="e">
        <f>IF(AND(#REF!="Muy Baja",#REF!="Leve"),CONCATENATE("R9C",#REF!),"")</f>
        <v>#REF!</v>
      </c>
      <c r="K54" s="72" t="e">
        <f>IF(AND(#REF!="Muy Baja",#REF!="Leve"),CONCATENATE("R9C",#REF!),"")</f>
        <v>#REF!</v>
      </c>
      <c r="L54" s="72" t="e">
        <f>IF(AND(#REF!="Muy Baja",#REF!="Leve"),CONCATENATE("R9C",#REF!),"")</f>
        <v>#REF!</v>
      </c>
      <c r="M54" s="72" t="e">
        <f>IF(AND(#REF!="Muy Baja",#REF!="Leve"),CONCATENATE("R9C",#REF!),"")</f>
        <v>#REF!</v>
      </c>
      <c r="N54" s="72" t="e">
        <f>IF(AND(#REF!="Muy Baja",#REF!="Leve"),CONCATENATE("R9C",#REF!),"")</f>
        <v>#REF!</v>
      </c>
      <c r="O54" s="73" t="e">
        <f>IF(AND(#REF!="Muy Baja",#REF!="Leve"),CONCATENATE("R9C",#REF!),"")</f>
        <v>#REF!</v>
      </c>
      <c r="P54" s="71" t="e">
        <f>IF(AND(#REF!="Muy Baja",#REF!="Menor"),CONCATENATE("R9C",#REF!),"")</f>
        <v>#REF!</v>
      </c>
      <c r="Q54" s="72" t="e">
        <f>IF(AND(#REF!="Muy Baja",#REF!="Menor"),CONCATENATE("R9C",#REF!),"")</f>
        <v>#REF!</v>
      </c>
      <c r="R54" s="72" t="e">
        <f>IF(AND(#REF!="Muy Baja",#REF!="Menor"),CONCATENATE("R9C",#REF!),"")</f>
        <v>#REF!</v>
      </c>
      <c r="S54" s="72" t="e">
        <f>IF(AND(#REF!="Muy Baja",#REF!="Menor"),CONCATENATE("R9C",#REF!),"")</f>
        <v>#REF!</v>
      </c>
      <c r="T54" s="72" t="e">
        <f>IF(AND(#REF!="Muy Baja",#REF!="Menor"),CONCATENATE("R9C",#REF!),"")</f>
        <v>#REF!</v>
      </c>
      <c r="U54" s="73" t="e">
        <f>IF(AND(#REF!="Muy Baja",#REF!="Menor"),CONCATENATE("R9C",#REF!),"")</f>
        <v>#REF!</v>
      </c>
      <c r="V54" s="62" t="e">
        <f>IF(AND(#REF!="Muy Baja",#REF!="Moderado"),CONCATENATE("R9C",#REF!),"")</f>
        <v>#REF!</v>
      </c>
      <c r="W54" s="63" t="e">
        <f>IF(AND(#REF!="Muy Baja",#REF!="Moderado"),CONCATENATE("R9C",#REF!),"")</f>
        <v>#REF!</v>
      </c>
      <c r="X54" s="63" t="e">
        <f>IF(AND(#REF!="Muy Baja",#REF!="Moderado"),CONCATENATE("R9C",#REF!),"")</f>
        <v>#REF!</v>
      </c>
      <c r="Y54" s="63" t="e">
        <f>IF(AND(#REF!="Muy Baja",#REF!="Moderado"),CONCATENATE("R9C",#REF!),"")</f>
        <v>#REF!</v>
      </c>
      <c r="Z54" s="63" t="e">
        <f>IF(AND(#REF!="Muy Baja",#REF!="Moderado"),CONCATENATE("R9C",#REF!),"")</f>
        <v>#REF!</v>
      </c>
      <c r="AA54" s="64" t="e">
        <f>IF(AND(#REF!="Muy Baja",#REF!="Moderado"),CONCATENATE("R9C",#REF!),"")</f>
        <v>#REF!</v>
      </c>
      <c r="AB54" s="47" t="e">
        <f>IF(AND(#REF!="Muy Baja",#REF!="Mayor"),CONCATENATE("R9C",#REF!),"")</f>
        <v>#REF!</v>
      </c>
      <c r="AC54" s="48" t="e">
        <f>IF(AND(#REF!="Muy Baja",#REF!="Mayor"),CONCATENATE("R9C",#REF!),"")</f>
        <v>#REF!</v>
      </c>
      <c r="AD54" s="48" t="e">
        <f>IF(AND(#REF!="Muy Baja",#REF!="Mayor"),CONCATENATE("R9C",#REF!),"")</f>
        <v>#REF!</v>
      </c>
      <c r="AE54" s="48" t="e">
        <f>IF(AND(#REF!="Muy Baja",#REF!="Mayor"),CONCATENATE("R9C",#REF!),"")</f>
        <v>#REF!</v>
      </c>
      <c r="AF54" s="48" t="e">
        <f>IF(AND(#REF!="Muy Baja",#REF!="Mayor"),CONCATENATE("R9C",#REF!),"")</f>
        <v>#REF!</v>
      </c>
      <c r="AG54" s="49" t="e">
        <f>IF(AND(#REF!="Muy Baja",#REF!="Mayor"),CONCATENATE("R9C",#REF!),"")</f>
        <v>#REF!</v>
      </c>
      <c r="AH54" s="50" t="e">
        <f>IF(AND(#REF!="Muy Baja",#REF!="Catastrófico"),CONCATENATE("R9C",#REF!),"")</f>
        <v>#REF!</v>
      </c>
      <c r="AI54" s="51" t="e">
        <f>IF(AND(#REF!="Muy Baja",#REF!="Catastrófico"),CONCATENATE("R9C",#REF!),"")</f>
        <v>#REF!</v>
      </c>
      <c r="AJ54" s="51" t="e">
        <f>IF(AND(#REF!="Muy Baja",#REF!="Catastrófico"),CONCATENATE("R9C",#REF!),"")</f>
        <v>#REF!</v>
      </c>
      <c r="AK54" s="51" t="e">
        <f>IF(AND(#REF!="Muy Baja",#REF!="Catastrófico"),CONCATENATE("R9C",#REF!),"")</f>
        <v>#REF!</v>
      </c>
      <c r="AL54" s="51" t="e">
        <f>IF(AND(#REF!="Muy Baja",#REF!="Catastrófico"),CONCATENATE("R9C",#REF!),"")</f>
        <v>#REF!</v>
      </c>
      <c r="AM54" s="52" t="e">
        <f>IF(AND(#REF!="Muy Baja",#REF!="Catastrófico"),CONCATENATE("R9C",#REF!),"")</f>
        <v>#REF!</v>
      </c>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0" ht="15.75" customHeight="1" thickBot="1" x14ac:dyDescent="0.3">
      <c r="A55" s="78"/>
      <c r="B55" s="373"/>
      <c r="C55" s="373"/>
      <c r="D55" s="374"/>
      <c r="E55" s="417"/>
      <c r="F55" s="418"/>
      <c r="G55" s="418"/>
      <c r="H55" s="418"/>
      <c r="I55" s="419"/>
      <c r="J55" s="74" t="e">
        <f>IF(AND(#REF!="Muy Baja",#REF!="Leve"),CONCATENATE("R10C",#REF!),"")</f>
        <v>#REF!</v>
      </c>
      <c r="K55" s="75" t="e">
        <f>IF(AND(#REF!="Muy Baja",#REF!="Leve"),CONCATENATE("R10C",#REF!),"")</f>
        <v>#REF!</v>
      </c>
      <c r="L55" s="75" t="e">
        <f>IF(AND(#REF!="Muy Baja",#REF!="Leve"),CONCATENATE("R10C",#REF!),"")</f>
        <v>#REF!</v>
      </c>
      <c r="M55" s="75" t="e">
        <f>IF(AND(#REF!="Muy Baja",#REF!="Leve"),CONCATENATE("R10C",#REF!),"")</f>
        <v>#REF!</v>
      </c>
      <c r="N55" s="75" t="e">
        <f>IF(AND(#REF!="Muy Baja",#REF!="Leve"),CONCATENATE("R10C",#REF!),"")</f>
        <v>#REF!</v>
      </c>
      <c r="O55" s="76" t="e">
        <f>IF(AND(#REF!="Muy Baja",#REF!="Leve"),CONCATENATE("R10C",#REF!),"")</f>
        <v>#REF!</v>
      </c>
      <c r="P55" s="74" t="e">
        <f>IF(AND(#REF!="Muy Baja",#REF!="Menor"),CONCATENATE("R10C",#REF!),"")</f>
        <v>#REF!</v>
      </c>
      <c r="Q55" s="75" t="e">
        <f>IF(AND(#REF!="Muy Baja",#REF!="Menor"),CONCATENATE("R10C",#REF!),"")</f>
        <v>#REF!</v>
      </c>
      <c r="R55" s="75" t="e">
        <f>IF(AND(#REF!="Muy Baja",#REF!="Menor"),CONCATENATE("R10C",#REF!),"")</f>
        <v>#REF!</v>
      </c>
      <c r="S55" s="75" t="e">
        <f>IF(AND(#REF!="Muy Baja",#REF!="Menor"),CONCATENATE("R10C",#REF!),"")</f>
        <v>#REF!</v>
      </c>
      <c r="T55" s="75" t="e">
        <f>IF(AND(#REF!="Muy Baja",#REF!="Menor"),CONCATENATE("R10C",#REF!),"")</f>
        <v>#REF!</v>
      </c>
      <c r="U55" s="76" t="e">
        <f>IF(AND(#REF!="Muy Baja",#REF!="Menor"),CONCATENATE("R10C",#REF!),"")</f>
        <v>#REF!</v>
      </c>
      <c r="V55" s="65" t="e">
        <f>IF(AND(#REF!="Muy Baja",#REF!="Moderado"),CONCATENATE("R10C",#REF!),"")</f>
        <v>#REF!</v>
      </c>
      <c r="W55" s="66" t="e">
        <f>IF(AND(#REF!="Muy Baja",#REF!="Moderado"),CONCATENATE("R10C",#REF!),"")</f>
        <v>#REF!</v>
      </c>
      <c r="X55" s="66" t="e">
        <f>IF(AND(#REF!="Muy Baja",#REF!="Moderado"),CONCATENATE("R10C",#REF!),"")</f>
        <v>#REF!</v>
      </c>
      <c r="Y55" s="66" t="e">
        <f>IF(AND(#REF!="Muy Baja",#REF!="Moderado"),CONCATENATE("R10C",#REF!),"")</f>
        <v>#REF!</v>
      </c>
      <c r="Z55" s="66" t="e">
        <f>IF(AND(#REF!="Muy Baja",#REF!="Moderado"),CONCATENATE("R10C",#REF!),"")</f>
        <v>#REF!</v>
      </c>
      <c r="AA55" s="67" t="e">
        <f>IF(AND(#REF!="Muy Baja",#REF!="Moderado"),CONCATENATE("R10C",#REF!),"")</f>
        <v>#REF!</v>
      </c>
      <c r="AB55" s="53" t="e">
        <f>IF(AND(#REF!="Muy Baja",#REF!="Mayor"),CONCATENATE("R10C",#REF!),"")</f>
        <v>#REF!</v>
      </c>
      <c r="AC55" s="54" t="e">
        <f>IF(AND(#REF!="Muy Baja",#REF!="Mayor"),CONCATENATE("R10C",#REF!),"")</f>
        <v>#REF!</v>
      </c>
      <c r="AD55" s="54" t="e">
        <f>IF(AND(#REF!="Muy Baja",#REF!="Mayor"),CONCATENATE("R10C",#REF!),"")</f>
        <v>#REF!</v>
      </c>
      <c r="AE55" s="54" t="e">
        <f>IF(AND(#REF!="Muy Baja",#REF!="Mayor"),CONCATENATE("R10C",#REF!),"")</f>
        <v>#REF!</v>
      </c>
      <c r="AF55" s="54" t="e">
        <f>IF(AND(#REF!="Muy Baja",#REF!="Mayor"),CONCATENATE("R10C",#REF!),"")</f>
        <v>#REF!</v>
      </c>
      <c r="AG55" s="55" t="e">
        <f>IF(AND(#REF!="Muy Baja",#REF!="Mayor"),CONCATENATE("R10C",#REF!),"")</f>
        <v>#REF!</v>
      </c>
      <c r="AH55" s="56" t="e">
        <f>IF(AND(#REF!="Muy Baja",#REF!="Catastrófico"),CONCATENATE("R10C",#REF!),"")</f>
        <v>#REF!</v>
      </c>
      <c r="AI55" s="57" t="e">
        <f>IF(AND(#REF!="Muy Baja",#REF!="Catastrófico"),CONCATENATE("R10C",#REF!),"")</f>
        <v>#REF!</v>
      </c>
      <c r="AJ55" s="57" t="e">
        <f>IF(AND(#REF!="Muy Baja",#REF!="Catastrófico"),CONCATENATE("R10C",#REF!),"")</f>
        <v>#REF!</v>
      </c>
      <c r="AK55" s="57" t="e">
        <f>IF(AND(#REF!="Muy Baja",#REF!="Catastrófico"),CONCATENATE("R10C",#REF!),"")</f>
        <v>#REF!</v>
      </c>
      <c r="AL55" s="57" t="e">
        <f>IF(AND(#REF!="Muy Baja",#REF!="Catastrófico"),CONCATENATE("R10C",#REF!),"")</f>
        <v>#REF!</v>
      </c>
      <c r="AM55" s="58" t="e">
        <f>IF(AND(#REF!="Muy Baja",#REF!="Catastrófico"),CONCATENATE("R10C",#REF!),"")</f>
        <v>#REF!</v>
      </c>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x14ac:dyDescent="0.25">
      <c r="A56" s="78"/>
      <c r="B56" s="78"/>
      <c r="C56" s="78"/>
      <c r="D56" s="78"/>
      <c r="E56" s="78"/>
      <c r="F56" s="78"/>
      <c r="G56" s="78"/>
      <c r="H56" s="78"/>
      <c r="I56" s="78"/>
      <c r="J56" s="411" t="s">
        <v>144</v>
      </c>
      <c r="K56" s="412"/>
      <c r="L56" s="412"/>
      <c r="M56" s="412"/>
      <c r="N56" s="412"/>
      <c r="O56" s="413"/>
      <c r="P56" s="411" t="s">
        <v>145</v>
      </c>
      <c r="Q56" s="412"/>
      <c r="R56" s="412"/>
      <c r="S56" s="412"/>
      <c r="T56" s="412"/>
      <c r="U56" s="413"/>
      <c r="V56" s="411" t="s">
        <v>146</v>
      </c>
      <c r="W56" s="412"/>
      <c r="X56" s="412"/>
      <c r="Y56" s="412"/>
      <c r="Z56" s="412"/>
      <c r="AA56" s="413"/>
      <c r="AB56" s="411" t="s">
        <v>147</v>
      </c>
      <c r="AC56" s="420"/>
      <c r="AD56" s="412"/>
      <c r="AE56" s="412"/>
      <c r="AF56" s="412"/>
      <c r="AG56" s="413"/>
      <c r="AH56" s="411" t="s">
        <v>148</v>
      </c>
      <c r="AI56" s="412"/>
      <c r="AJ56" s="412"/>
      <c r="AK56" s="412"/>
      <c r="AL56" s="412"/>
      <c r="AM56" s="413"/>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x14ac:dyDescent="0.25">
      <c r="A57" s="78"/>
      <c r="B57" s="78"/>
      <c r="C57" s="78"/>
      <c r="D57" s="78"/>
      <c r="E57" s="78"/>
      <c r="F57" s="78"/>
      <c r="G57" s="78"/>
      <c r="H57" s="78"/>
      <c r="I57" s="78"/>
      <c r="J57" s="414"/>
      <c r="K57" s="415"/>
      <c r="L57" s="415"/>
      <c r="M57" s="415"/>
      <c r="N57" s="415"/>
      <c r="O57" s="416"/>
      <c r="P57" s="414"/>
      <c r="Q57" s="415"/>
      <c r="R57" s="415"/>
      <c r="S57" s="415"/>
      <c r="T57" s="415"/>
      <c r="U57" s="416"/>
      <c r="V57" s="414"/>
      <c r="W57" s="415"/>
      <c r="X57" s="415"/>
      <c r="Y57" s="415"/>
      <c r="Z57" s="415"/>
      <c r="AA57" s="416"/>
      <c r="AB57" s="414"/>
      <c r="AC57" s="415"/>
      <c r="AD57" s="415"/>
      <c r="AE57" s="415"/>
      <c r="AF57" s="415"/>
      <c r="AG57" s="416"/>
      <c r="AH57" s="414"/>
      <c r="AI57" s="415"/>
      <c r="AJ57" s="415"/>
      <c r="AK57" s="415"/>
      <c r="AL57" s="415"/>
      <c r="AM57" s="416"/>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x14ac:dyDescent="0.25">
      <c r="A58" s="78"/>
      <c r="B58" s="78"/>
      <c r="C58" s="78"/>
      <c r="D58" s="78"/>
      <c r="E58" s="78"/>
      <c r="F58" s="78"/>
      <c r="G58" s="78"/>
      <c r="H58" s="78"/>
      <c r="I58" s="78"/>
      <c r="J58" s="414"/>
      <c r="K58" s="415"/>
      <c r="L58" s="415"/>
      <c r="M58" s="415"/>
      <c r="N58" s="415"/>
      <c r="O58" s="416"/>
      <c r="P58" s="414"/>
      <c r="Q58" s="415"/>
      <c r="R58" s="415"/>
      <c r="S58" s="415"/>
      <c r="T58" s="415"/>
      <c r="U58" s="416"/>
      <c r="V58" s="414"/>
      <c r="W58" s="415"/>
      <c r="X58" s="415"/>
      <c r="Y58" s="415"/>
      <c r="Z58" s="415"/>
      <c r="AA58" s="416"/>
      <c r="AB58" s="414"/>
      <c r="AC58" s="415"/>
      <c r="AD58" s="415"/>
      <c r="AE58" s="415"/>
      <c r="AF58" s="415"/>
      <c r="AG58" s="416"/>
      <c r="AH58" s="414"/>
      <c r="AI58" s="415"/>
      <c r="AJ58" s="415"/>
      <c r="AK58" s="415"/>
      <c r="AL58" s="415"/>
      <c r="AM58" s="416"/>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x14ac:dyDescent="0.25">
      <c r="A59" s="78"/>
      <c r="B59" s="78"/>
      <c r="C59" s="78"/>
      <c r="D59" s="78"/>
      <c r="E59" s="78"/>
      <c r="F59" s="78"/>
      <c r="G59" s="78"/>
      <c r="H59" s="78"/>
      <c r="I59" s="78"/>
      <c r="J59" s="414"/>
      <c r="K59" s="415"/>
      <c r="L59" s="415"/>
      <c r="M59" s="415"/>
      <c r="N59" s="415"/>
      <c r="O59" s="416"/>
      <c r="P59" s="414"/>
      <c r="Q59" s="415"/>
      <c r="R59" s="415"/>
      <c r="S59" s="415"/>
      <c r="T59" s="415"/>
      <c r="U59" s="416"/>
      <c r="V59" s="414"/>
      <c r="W59" s="415"/>
      <c r="X59" s="415"/>
      <c r="Y59" s="415"/>
      <c r="Z59" s="415"/>
      <c r="AA59" s="416"/>
      <c r="AB59" s="414"/>
      <c r="AC59" s="415"/>
      <c r="AD59" s="415"/>
      <c r="AE59" s="415"/>
      <c r="AF59" s="415"/>
      <c r="AG59" s="416"/>
      <c r="AH59" s="414"/>
      <c r="AI59" s="415"/>
      <c r="AJ59" s="415"/>
      <c r="AK59" s="415"/>
      <c r="AL59" s="415"/>
      <c r="AM59" s="416"/>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row>
    <row r="60" spans="1:80" x14ac:dyDescent="0.25">
      <c r="A60" s="78"/>
      <c r="B60" s="78"/>
      <c r="C60" s="78"/>
      <c r="D60" s="78"/>
      <c r="E60" s="78"/>
      <c r="F60" s="78"/>
      <c r="G60" s="78"/>
      <c r="H60" s="78"/>
      <c r="I60" s="78"/>
      <c r="J60" s="414"/>
      <c r="K60" s="415"/>
      <c r="L60" s="415"/>
      <c r="M60" s="415"/>
      <c r="N60" s="415"/>
      <c r="O60" s="416"/>
      <c r="P60" s="414"/>
      <c r="Q60" s="415"/>
      <c r="R60" s="415"/>
      <c r="S60" s="415"/>
      <c r="T60" s="415"/>
      <c r="U60" s="416"/>
      <c r="V60" s="414"/>
      <c r="W60" s="415"/>
      <c r="X60" s="415"/>
      <c r="Y60" s="415"/>
      <c r="Z60" s="415"/>
      <c r="AA60" s="416"/>
      <c r="AB60" s="414"/>
      <c r="AC60" s="415"/>
      <c r="AD60" s="415"/>
      <c r="AE60" s="415"/>
      <c r="AF60" s="415"/>
      <c r="AG60" s="416"/>
      <c r="AH60" s="414"/>
      <c r="AI60" s="415"/>
      <c r="AJ60" s="415"/>
      <c r="AK60" s="415"/>
      <c r="AL60" s="415"/>
      <c r="AM60" s="416"/>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row>
    <row r="61" spans="1:80" ht="15.75" thickBot="1" x14ac:dyDescent="0.3">
      <c r="A61" s="78"/>
      <c r="B61" s="78"/>
      <c r="C61" s="78"/>
      <c r="D61" s="78"/>
      <c r="E61" s="78"/>
      <c r="F61" s="78"/>
      <c r="G61" s="78"/>
      <c r="H61" s="78"/>
      <c r="I61" s="78"/>
      <c r="J61" s="417"/>
      <c r="K61" s="418"/>
      <c r="L61" s="418"/>
      <c r="M61" s="418"/>
      <c r="N61" s="418"/>
      <c r="O61" s="419"/>
      <c r="P61" s="417"/>
      <c r="Q61" s="418"/>
      <c r="R61" s="418"/>
      <c r="S61" s="418"/>
      <c r="T61" s="418"/>
      <c r="U61" s="419"/>
      <c r="V61" s="417"/>
      <c r="W61" s="418"/>
      <c r="X61" s="418"/>
      <c r="Y61" s="418"/>
      <c r="Z61" s="418"/>
      <c r="AA61" s="419"/>
      <c r="AB61" s="417"/>
      <c r="AC61" s="418"/>
      <c r="AD61" s="418"/>
      <c r="AE61" s="418"/>
      <c r="AF61" s="418"/>
      <c r="AG61" s="419"/>
      <c r="AH61" s="417"/>
      <c r="AI61" s="418"/>
      <c r="AJ61" s="418"/>
      <c r="AK61" s="418"/>
      <c r="AL61" s="418"/>
      <c r="AM61" s="419"/>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row>
    <row r="62" spans="1:80" x14ac:dyDescent="0.25">
      <c r="A62" s="78"/>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row>
    <row r="63" spans="1:80" ht="15" customHeight="1" x14ac:dyDescent="0.25">
      <c r="A63" s="78"/>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78"/>
      <c r="AV63" s="78"/>
      <c r="AW63" s="78"/>
      <c r="AX63" s="78"/>
      <c r="AY63" s="78"/>
      <c r="AZ63" s="78"/>
      <c r="BA63" s="78"/>
      <c r="BB63" s="78"/>
      <c r="BC63" s="78"/>
      <c r="BD63" s="78"/>
      <c r="BE63" s="78"/>
      <c r="BF63" s="78"/>
      <c r="BG63" s="78"/>
      <c r="BH63" s="78"/>
    </row>
    <row r="64" spans="1:80" ht="15" customHeight="1" x14ac:dyDescent="0.25">
      <c r="A64" s="78"/>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78"/>
      <c r="AV64" s="78"/>
      <c r="AW64" s="78"/>
      <c r="AX64" s="78"/>
      <c r="AY64" s="78"/>
      <c r="AZ64" s="78"/>
      <c r="BA64" s="78"/>
      <c r="BB64" s="78"/>
      <c r="BC64" s="78"/>
      <c r="BD64" s="78"/>
      <c r="BE64" s="78"/>
      <c r="BF64" s="78"/>
      <c r="BG64" s="78"/>
      <c r="BH64" s="78"/>
    </row>
    <row r="65" spans="1:60" x14ac:dyDescent="0.25">
      <c r="A65" s="78"/>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row>
    <row r="66" spans="1:60" x14ac:dyDescent="0.25">
      <c r="A66" s="78"/>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row>
    <row r="67" spans="1:60" x14ac:dyDescent="0.25">
      <c r="A67" s="78"/>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row>
    <row r="68" spans="1:60" x14ac:dyDescent="0.25">
      <c r="A68" s="7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row>
    <row r="69" spans="1:60" x14ac:dyDescent="0.25">
      <c r="A69" s="7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row>
    <row r="70" spans="1:60" x14ac:dyDescent="0.25">
      <c r="A70" s="78"/>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row>
    <row r="71" spans="1:60" x14ac:dyDescent="0.25">
      <c r="A71" s="78"/>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row>
    <row r="72" spans="1:60" x14ac:dyDescent="0.25">
      <c r="A72" s="78"/>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row>
    <row r="73" spans="1:60" x14ac:dyDescent="0.25">
      <c r="A73" s="78"/>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row>
    <row r="74" spans="1:60" x14ac:dyDescent="0.25">
      <c r="A74" s="78"/>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row>
    <row r="75" spans="1:60" x14ac:dyDescent="0.25">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row>
    <row r="76" spans="1:60" x14ac:dyDescent="0.2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row>
    <row r="77" spans="1:60" x14ac:dyDescent="0.25">
      <c r="A77" s="78"/>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row>
    <row r="78" spans="1:60" x14ac:dyDescent="0.25">
      <c r="A78" s="78"/>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row>
    <row r="79" spans="1:60" x14ac:dyDescent="0.25">
      <c r="A79" s="7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row>
    <row r="80" spans="1:60" x14ac:dyDescent="0.25">
      <c r="A80" s="7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row>
    <row r="81" spans="1:60" x14ac:dyDescent="0.25">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row>
    <row r="82" spans="1:60" x14ac:dyDescent="0.25">
      <c r="A82" s="78"/>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row>
    <row r="83" spans="1:60" x14ac:dyDescent="0.25">
      <c r="A83" s="7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row>
    <row r="84" spans="1:60" x14ac:dyDescent="0.25">
      <c r="A84" s="7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row>
    <row r="85" spans="1:60" x14ac:dyDescent="0.25">
      <c r="A85" s="78"/>
      <c r="B85" s="78"/>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row>
    <row r="86" spans="1:60" x14ac:dyDescent="0.25">
      <c r="A86" s="7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row>
    <row r="87" spans="1:60" x14ac:dyDescent="0.25">
      <c r="A87" s="7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row>
    <row r="88" spans="1:60" x14ac:dyDescent="0.25">
      <c r="A88" s="78"/>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row>
    <row r="89" spans="1:60" x14ac:dyDescent="0.25">
      <c r="A89" s="7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row>
    <row r="90" spans="1:60" x14ac:dyDescent="0.25">
      <c r="A90" s="7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row>
    <row r="91" spans="1:60"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row>
    <row r="92" spans="1:60" x14ac:dyDescent="0.25">
      <c r="A92" s="7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row>
    <row r="93" spans="1:60" x14ac:dyDescent="0.25">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row>
    <row r="94" spans="1:60" x14ac:dyDescent="0.25">
      <c r="A94" s="7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row>
    <row r="95" spans="1:60" x14ac:dyDescent="0.25">
      <c r="A95" s="7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row>
    <row r="96" spans="1:60" x14ac:dyDescent="0.25">
      <c r="A96" s="78"/>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row>
    <row r="97" spans="1:60" x14ac:dyDescent="0.25">
      <c r="A97" s="78"/>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row>
    <row r="98" spans="1:60" x14ac:dyDescent="0.25">
      <c r="A98" s="78"/>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row>
    <row r="99" spans="1:60" x14ac:dyDescent="0.25">
      <c r="A99" s="78"/>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row>
    <row r="100" spans="1:60" x14ac:dyDescent="0.25">
      <c r="A100" s="78"/>
      <c r="B100" s="78"/>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row>
    <row r="101" spans="1:60" x14ac:dyDescent="0.25">
      <c r="A101" s="78"/>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row>
    <row r="102" spans="1:60"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row>
    <row r="103" spans="1:60" x14ac:dyDescent="0.25">
      <c r="A103" s="78"/>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row>
    <row r="104" spans="1:60" x14ac:dyDescent="0.25">
      <c r="A104" s="78"/>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row>
    <row r="105" spans="1:60" x14ac:dyDescent="0.25">
      <c r="A105" s="78"/>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row>
    <row r="106" spans="1:60" x14ac:dyDescent="0.25">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row>
    <row r="107" spans="1:60" x14ac:dyDescent="0.25">
      <c r="A107" s="78"/>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row>
    <row r="108" spans="1:60" x14ac:dyDescent="0.25">
      <c r="A108" s="78"/>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row>
    <row r="109" spans="1:60" x14ac:dyDescent="0.25">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row>
    <row r="110" spans="1:60" x14ac:dyDescent="0.25">
      <c r="A110" s="78"/>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row>
    <row r="111" spans="1:60" x14ac:dyDescent="0.25">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row>
    <row r="112" spans="1:60" x14ac:dyDescent="0.25">
      <c r="A112" s="78"/>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row>
    <row r="113" spans="1:60" x14ac:dyDescent="0.25">
      <c r="A113" s="78"/>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row>
    <row r="114" spans="1:60" x14ac:dyDescent="0.25">
      <c r="A114" s="78"/>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row>
    <row r="115" spans="1:60" x14ac:dyDescent="0.25">
      <c r="A115" s="78"/>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row>
    <row r="116" spans="1:60" x14ac:dyDescent="0.25">
      <c r="A116" s="78"/>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row>
    <row r="117" spans="1:60" x14ac:dyDescent="0.25">
      <c r="A117" s="78"/>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row>
    <row r="118" spans="1:60" x14ac:dyDescent="0.25">
      <c r="A118" s="78"/>
      <c r="B118" s="78"/>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row>
    <row r="119" spans="1:60" x14ac:dyDescent="0.25">
      <c r="A119" s="78"/>
      <c r="B119" s="78"/>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row>
    <row r="120" spans="1:60" x14ac:dyDescent="0.25">
      <c r="A120" s="78"/>
      <c r="B120" s="78"/>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row>
    <row r="121" spans="1:60" x14ac:dyDescent="0.25">
      <c r="A121" s="78"/>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row>
    <row r="122" spans="1:60" x14ac:dyDescent="0.25">
      <c r="A122" s="78"/>
      <c r="B122" s="78"/>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row>
    <row r="123" spans="1:60" x14ac:dyDescent="0.25">
      <c r="A123" s="78"/>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row>
    <row r="124" spans="1:60" x14ac:dyDescent="0.25">
      <c r="A124" s="78"/>
      <c r="B124" s="78"/>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row>
    <row r="125" spans="1:60" x14ac:dyDescent="0.25">
      <c r="A125" s="78"/>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row>
    <row r="126" spans="1:60" x14ac:dyDescent="0.25">
      <c r="A126" s="78"/>
      <c r="B126" s="78"/>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row>
    <row r="127" spans="1:60" x14ac:dyDescent="0.25">
      <c r="A127" s="78"/>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row>
    <row r="128" spans="1:60" x14ac:dyDescent="0.25">
      <c r="A128" s="78"/>
      <c r="B128" s="78"/>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row>
    <row r="129" spans="1:60" x14ac:dyDescent="0.25">
      <c r="A129" s="78"/>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row>
    <row r="130" spans="1:60" x14ac:dyDescent="0.25">
      <c r="A130" s="78"/>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row>
    <row r="131" spans="1:60" x14ac:dyDescent="0.25">
      <c r="A131" s="78"/>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row>
    <row r="132" spans="1:60" x14ac:dyDescent="0.25">
      <c r="A132" s="78"/>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row>
    <row r="133" spans="1:60" x14ac:dyDescent="0.25">
      <c r="A133" s="78"/>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row>
    <row r="134" spans="1:60" x14ac:dyDescent="0.25">
      <c r="A134" s="78"/>
      <c r="B134" s="78"/>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row>
    <row r="135" spans="1:60" x14ac:dyDescent="0.25">
      <c r="A135" s="78"/>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row>
    <row r="136" spans="1:60" x14ac:dyDescent="0.25">
      <c r="A136" s="78"/>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row>
    <row r="137" spans="1:60" x14ac:dyDescent="0.25">
      <c r="A137" s="78"/>
      <c r="B137" s="78"/>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row>
    <row r="138" spans="1:60" x14ac:dyDescent="0.25">
      <c r="A138" s="78"/>
      <c r="B138" s="78"/>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row>
    <row r="139" spans="1:60" x14ac:dyDescent="0.25">
      <c r="A139" s="78"/>
      <c r="B139" s="78"/>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row>
    <row r="140" spans="1:60" x14ac:dyDescent="0.25">
      <c r="A140" s="78"/>
      <c r="B140" s="78"/>
      <c r="C140" s="78"/>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row>
    <row r="141" spans="1:60" x14ac:dyDescent="0.25">
      <c r="A141" s="78"/>
      <c r="B141" s="78"/>
      <c r="C141" s="78"/>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row>
    <row r="142" spans="1:60" x14ac:dyDescent="0.25">
      <c r="A142" s="78"/>
      <c r="B142" s="78"/>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row>
    <row r="143" spans="1:60" x14ac:dyDescent="0.25">
      <c r="A143" s="78"/>
      <c r="B143" s="78"/>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row>
    <row r="144" spans="1:60" x14ac:dyDescent="0.25">
      <c r="A144" s="78"/>
      <c r="B144" s="78"/>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row>
    <row r="145" spans="1:60" x14ac:dyDescent="0.25">
      <c r="A145" s="78"/>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row>
    <row r="146" spans="1:60" x14ac:dyDescent="0.25">
      <c r="A146" s="78"/>
      <c r="B146" s="78"/>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row>
    <row r="147" spans="1:60" x14ac:dyDescent="0.25">
      <c r="A147" s="78"/>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row>
    <row r="148" spans="1:60" x14ac:dyDescent="0.25">
      <c r="A148" s="78"/>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row>
    <row r="149" spans="1:60" x14ac:dyDescent="0.25">
      <c r="A149" s="78"/>
      <c r="B149" s="78"/>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row>
    <row r="150" spans="1:60" x14ac:dyDescent="0.25">
      <c r="A150" s="78"/>
      <c r="B150" s="78"/>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row>
    <row r="151" spans="1:60" x14ac:dyDescent="0.25">
      <c r="A151" s="78"/>
      <c r="B151" s="78"/>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row>
    <row r="152" spans="1:60" x14ac:dyDescent="0.25">
      <c r="A152" s="78"/>
      <c r="B152" s="78"/>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row>
    <row r="153" spans="1:60" x14ac:dyDescent="0.25">
      <c r="A153" s="78"/>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row>
    <row r="154" spans="1:60" x14ac:dyDescent="0.25">
      <c r="A154" s="78"/>
      <c r="B154" s="78"/>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row>
    <row r="155" spans="1:60" x14ac:dyDescent="0.25">
      <c r="A155" s="78"/>
      <c r="B155" s="78"/>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row>
    <row r="156" spans="1:60" x14ac:dyDescent="0.25">
      <c r="A156" s="78"/>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row>
    <row r="157" spans="1:60" x14ac:dyDescent="0.25">
      <c r="A157" s="78"/>
      <c r="B157" s="78"/>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row>
    <row r="158" spans="1:60" x14ac:dyDescent="0.25">
      <c r="A158" s="78"/>
      <c r="B158" s="78"/>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row>
    <row r="159" spans="1:60" x14ac:dyDescent="0.25">
      <c r="A159" s="78"/>
      <c r="B159" s="78"/>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row>
    <row r="160" spans="1:60" x14ac:dyDescent="0.25">
      <c r="A160" s="78"/>
      <c r="B160" s="78"/>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row>
    <row r="161" spans="1:60" x14ac:dyDescent="0.25">
      <c r="A161" s="78"/>
      <c r="B161" s="78"/>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row>
    <row r="162" spans="1:60" x14ac:dyDescent="0.25">
      <c r="A162" s="78"/>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row>
    <row r="163" spans="1:60" x14ac:dyDescent="0.25">
      <c r="A163" s="78"/>
      <c r="B163" s="78"/>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row>
    <row r="164" spans="1:60" x14ac:dyDescent="0.25">
      <c r="A164" s="78"/>
      <c r="B164" s="78"/>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row>
    <row r="165" spans="1:60" x14ac:dyDescent="0.25">
      <c r="A165" s="78"/>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row>
    <row r="166" spans="1:60" x14ac:dyDescent="0.25">
      <c r="A166" s="78"/>
      <c r="B166" s="78"/>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row>
    <row r="167" spans="1:60" x14ac:dyDescent="0.25">
      <c r="A167" s="78"/>
      <c r="B167" s="78"/>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row>
    <row r="168" spans="1:60" x14ac:dyDescent="0.25">
      <c r="A168" s="78"/>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row>
    <row r="169" spans="1:60" x14ac:dyDescent="0.25">
      <c r="A169" s="78"/>
      <c r="B169" s="78"/>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row>
    <row r="170" spans="1:60" x14ac:dyDescent="0.25">
      <c r="A170" s="78"/>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row>
    <row r="171" spans="1:60" x14ac:dyDescent="0.25">
      <c r="A171" s="78"/>
      <c r="B171" s="78"/>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row>
    <row r="172" spans="1:60" x14ac:dyDescent="0.25">
      <c r="A172" s="78"/>
      <c r="B172" s="78"/>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row>
    <row r="173" spans="1:60" x14ac:dyDescent="0.25">
      <c r="A173" s="78"/>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row>
    <row r="174" spans="1:60" x14ac:dyDescent="0.25">
      <c r="A174" s="78"/>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row>
    <row r="175" spans="1:60" x14ac:dyDescent="0.25">
      <c r="A175" s="78"/>
      <c r="B175" s="78"/>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row>
    <row r="176" spans="1:60" x14ac:dyDescent="0.25">
      <c r="A176" s="78"/>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row>
    <row r="177" spans="1:60" x14ac:dyDescent="0.25">
      <c r="A177" s="78"/>
      <c r="B177" s="78"/>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row>
    <row r="178" spans="1:60" x14ac:dyDescent="0.25">
      <c r="A178" s="78"/>
      <c r="B178" s="78"/>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row>
    <row r="179" spans="1:60" x14ac:dyDescent="0.25">
      <c r="A179" s="78"/>
      <c r="B179" s="78"/>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row>
    <row r="180" spans="1:60" x14ac:dyDescent="0.25">
      <c r="A180" s="78"/>
      <c r="B180" s="78"/>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row>
    <row r="181" spans="1:60" x14ac:dyDescent="0.25">
      <c r="A181" s="78"/>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row>
    <row r="182" spans="1:60" x14ac:dyDescent="0.25">
      <c r="A182" s="78"/>
      <c r="B182" s="78"/>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row>
    <row r="183" spans="1:60" x14ac:dyDescent="0.25">
      <c r="A183" s="78"/>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row>
    <row r="184" spans="1:60" x14ac:dyDescent="0.25">
      <c r="A184" s="78"/>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row>
    <row r="185" spans="1:60" x14ac:dyDescent="0.25">
      <c r="A185" s="78"/>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row>
    <row r="186" spans="1:60" x14ac:dyDescent="0.25">
      <c r="A186" s="78"/>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row>
    <row r="187" spans="1:60" x14ac:dyDescent="0.25">
      <c r="A187" s="78"/>
      <c r="B187" s="78"/>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row>
    <row r="188" spans="1:60" x14ac:dyDescent="0.25">
      <c r="A188" s="78"/>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row>
    <row r="189" spans="1:60" x14ac:dyDescent="0.25">
      <c r="A189" s="78"/>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row>
    <row r="190" spans="1:60" x14ac:dyDescent="0.25">
      <c r="A190" s="78"/>
      <c r="B190" s="78"/>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row>
    <row r="191" spans="1:60" x14ac:dyDescent="0.25">
      <c r="A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row>
    <row r="192" spans="1:60" x14ac:dyDescent="0.25">
      <c r="A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row>
    <row r="193" spans="1:60" x14ac:dyDescent="0.25">
      <c r="A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row>
    <row r="194" spans="1:60" x14ac:dyDescent="0.25">
      <c r="A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row>
    <row r="195" spans="1:60" x14ac:dyDescent="0.25">
      <c r="A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row>
    <row r="196" spans="1:60" x14ac:dyDescent="0.25">
      <c r="A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row>
    <row r="197" spans="1:60" x14ac:dyDescent="0.25">
      <c r="A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row>
    <row r="198" spans="1:60" x14ac:dyDescent="0.25">
      <c r="A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row>
    <row r="199" spans="1:60" x14ac:dyDescent="0.25">
      <c r="A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row>
    <row r="200" spans="1:60" x14ac:dyDescent="0.25">
      <c r="A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row>
    <row r="201" spans="1:60" x14ac:dyDescent="0.25">
      <c r="A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row>
    <row r="202" spans="1:60" x14ac:dyDescent="0.25">
      <c r="A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row>
    <row r="203" spans="1:60" x14ac:dyDescent="0.25">
      <c r="A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row>
    <row r="204" spans="1:60" x14ac:dyDescent="0.25">
      <c r="A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row>
    <row r="205" spans="1:60" x14ac:dyDescent="0.25">
      <c r="A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row>
    <row r="206" spans="1:60" x14ac:dyDescent="0.25">
      <c r="A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row>
    <row r="207" spans="1:60" x14ac:dyDescent="0.25">
      <c r="A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row>
    <row r="208" spans="1:60" x14ac:dyDescent="0.25">
      <c r="A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row>
    <row r="209" spans="1:60" x14ac:dyDescent="0.25">
      <c r="A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row>
    <row r="210" spans="1:60" x14ac:dyDescent="0.25">
      <c r="A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row>
    <row r="211" spans="1:60" x14ac:dyDescent="0.25">
      <c r="A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row>
    <row r="212" spans="1:60" x14ac:dyDescent="0.25">
      <c r="A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row>
    <row r="213" spans="1:60" x14ac:dyDescent="0.25">
      <c r="A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row>
    <row r="214" spans="1:60" x14ac:dyDescent="0.25">
      <c r="A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row>
    <row r="215" spans="1:60" x14ac:dyDescent="0.25">
      <c r="A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row>
    <row r="216" spans="1:60" x14ac:dyDescent="0.25">
      <c r="A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row>
    <row r="217" spans="1:60" x14ac:dyDescent="0.25">
      <c r="A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row>
    <row r="218" spans="1:60" x14ac:dyDescent="0.25">
      <c r="A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row>
    <row r="219" spans="1:60" x14ac:dyDescent="0.25">
      <c r="A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row>
    <row r="220" spans="1:60" x14ac:dyDescent="0.25">
      <c r="A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row>
    <row r="221" spans="1:60" x14ac:dyDescent="0.25">
      <c r="A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row>
    <row r="222" spans="1:60" x14ac:dyDescent="0.25">
      <c r="A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row>
    <row r="223" spans="1:60" x14ac:dyDescent="0.25">
      <c r="A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row>
    <row r="224" spans="1:60" x14ac:dyDescent="0.25">
      <c r="A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row>
    <row r="225" spans="1:60" x14ac:dyDescent="0.25">
      <c r="A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row>
    <row r="226" spans="1:60" x14ac:dyDescent="0.25">
      <c r="A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row>
    <row r="227" spans="1:60" x14ac:dyDescent="0.25">
      <c r="A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row>
    <row r="228" spans="1:60" x14ac:dyDescent="0.25">
      <c r="A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row>
    <row r="229" spans="1:60" x14ac:dyDescent="0.25">
      <c r="A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row>
    <row r="230" spans="1:60" x14ac:dyDescent="0.25">
      <c r="A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row>
    <row r="231" spans="1:60" x14ac:dyDescent="0.25">
      <c r="A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row>
    <row r="232" spans="1:60" x14ac:dyDescent="0.25">
      <c r="A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row>
    <row r="233" spans="1:60" x14ac:dyDescent="0.25">
      <c r="A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row>
    <row r="234" spans="1:60" x14ac:dyDescent="0.25">
      <c r="A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row>
    <row r="235" spans="1:60" x14ac:dyDescent="0.25">
      <c r="A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row>
    <row r="236" spans="1:60" x14ac:dyDescent="0.25">
      <c r="A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row>
    <row r="237" spans="1:60" x14ac:dyDescent="0.25">
      <c r="A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row>
    <row r="238" spans="1:60" x14ac:dyDescent="0.25">
      <c r="A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row>
    <row r="239" spans="1:60" x14ac:dyDescent="0.25">
      <c r="A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row>
    <row r="240" spans="1:60" x14ac:dyDescent="0.25">
      <c r="A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row>
    <row r="241" spans="1:60" x14ac:dyDescent="0.25">
      <c r="A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row>
    <row r="242" spans="1:60" x14ac:dyDescent="0.25">
      <c r="A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row>
    <row r="243" spans="1:60" x14ac:dyDescent="0.25">
      <c r="A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row>
    <row r="244" spans="1:60" x14ac:dyDescent="0.25">
      <c r="A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row>
    <row r="245" spans="1:60" x14ac:dyDescent="0.25">
      <c r="A245" s="78"/>
    </row>
    <row r="246" spans="1:60" x14ac:dyDescent="0.25">
      <c r="A246" s="78"/>
    </row>
    <row r="247" spans="1:60" x14ac:dyDescent="0.25">
      <c r="A247" s="78"/>
    </row>
    <row r="248" spans="1:60" x14ac:dyDescent="0.25">
      <c r="A248" s="78"/>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B1" sqref="B1:D1"/>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78"/>
      <c r="B1" s="460" t="s">
        <v>150</v>
      </c>
      <c r="C1" s="460"/>
      <c r="D1" s="460"/>
      <c r="E1" s="78"/>
      <c r="F1" s="78"/>
      <c r="G1" s="78"/>
      <c r="H1" s="78"/>
      <c r="I1" s="78"/>
      <c r="J1" s="78"/>
      <c r="K1" s="78"/>
      <c r="L1" s="78"/>
      <c r="M1" s="78"/>
      <c r="N1" s="78"/>
      <c r="O1" s="78"/>
      <c r="P1" s="78"/>
      <c r="Q1" s="78"/>
      <c r="R1" s="78"/>
      <c r="S1" s="78"/>
      <c r="T1" s="78"/>
      <c r="U1" s="78"/>
      <c r="V1" s="78"/>
      <c r="W1" s="78"/>
      <c r="X1" s="78"/>
      <c r="Y1" s="78"/>
      <c r="Z1" s="78"/>
      <c r="AA1" s="78"/>
      <c r="AB1" s="78"/>
      <c r="AC1" s="78"/>
      <c r="AD1" s="78"/>
      <c r="AE1" s="78"/>
    </row>
    <row r="2" spans="1:37" x14ac:dyDescent="0.25">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row>
    <row r="3" spans="1:37" ht="25.5" x14ac:dyDescent="0.25">
      <c r="A3" s="78"/>
      <c r="B3" s="10"/>
      <c r="C3" s="11" t="s">
        <v>151</v>
      </c>
      <c r="D3" s="11" t="s">
        <v>134</v>
      </c>
      <c r="E3" s="78"/>
      <c r="F3" s="78"/>
      <c r="G3" s="78"/>
      <c r="H3" s="78"/>
      <c r="I3" s="78"/>
      <c r="J3" s="78"/>
      <c r="K3" s="78"/>
      <c r="L3" s="78"/>
      <c r="M3" s="78"/>
      <c r="N3" s="78"/>
      <c r="O3" s="78"/>
      <c r="P3" s="78"/>
      <c r="Q3" s="78"/>
      <c r="R3" s="78"/>
      <c r="S3" s="78"/>
      <c r="T3" s="78"/>
      <c r="U3" s="78"/>
      <c r="V3" s="78"/>
      <c r="W3" s="78"/>
      <c r="X3" s="78"/>
      <c r="Y3" s="78"/>
      <c r="Z3" s="78"/>
      <c r="AA3" s="78"/>
      <c r="AB3" s="78"/>
      <c r="AC3" s="78"/>
      <c r="AD3" s="78"/>
      <c r="AE3" s="78"/>
    </row>
    <row r="4" spans="1:37" ht="51" x14ac:dyDescent="0.25">
      <c r="A4" s="78"/>
      <c r="B4" s="12" t="s">
        <v>152</v>
      </c>
      <c r="C4" s="13" t="s">
        <v>153</v>
      </c>
      <c r="D4" s="14">
        <v>0.2</v>
      </c>
      <c r="E4" s="78"/>
      <c r="F4" s="78"/>
      <c r="G4" s="78"/>
      <c r="H4" s="78"/>
      <c r="I4" s="78"/>
      <c r="J4" s="78"/>
      <c r="K4" s="78"/>
      <c r="L4" s="78"/>
      <c r="M4" s="78"/>
      <c r="N4" s="78"/>
      <c r="O4" s="78"/>
      <c r="P4" s="78"/>
      <c r="Q4" s="78"/>
      <c r="R4" s="78"/>
      <c r="S4" s="78"/>
      <c r="T4" s="78"/>
      <c r="U4" s="78"/>
      <c r="V4" s="78"/>
      <c r="W4" s="78"/>
      <c r="X4" s="78"/>
      <c r="Y4" s="78"/>
      <c r="Z4" s="78"/>
      <c r="AA4" s="78"/>
      <c r="AB4" s="78"/>
      <c r="AC4" s="78"/>
      <c r="AD4" s="78"/>
      <c r="AE4" s="78"/>
    </row>
    <row r="5" spans="1:37" ht="51" x14ac:dyDescent="0.25">
      <c r="A5" s="78"/>
      <c r="B5" s="15" t="s">
        <v>154</v>
      </c>
      <c r="C5" s="16" t="s">
        <v>155</v>
      </c>
      <c r="D5" s="17">
        <v>0.4</v>
      </c>
      <c r="E5" s="78"/>
      <c r="F5" s="78"/>
      <c r="G5" s="78"/>
      <c r="H5" s="78"/>
      <c r="I5" s="78"/>
      <c r="J5" s="78"/>
      <c r="K5" s="78"/>
      <c r="L5" s="78"/>
      <c r="M5" s="78"/>
      <c r="N5" s="78"/>
      <c r="O5" s="78"/>
      <c r="P5" s="78"/>
      <c r="Q5" s="78"/>
      <c r="R5" s="78"/>
      <c r="S5" s="78"/>
      <c r="T5" s="78"/>
      <c r="U5" s="78"/>
      <c r="V5" s="78"/>
      <c r="W5" s="78"/>
      <c r="X5" s="78"/>
      <c r="Y5" s="78"/>
      <c r="Z5" s="78"/>
      <c r="AA5" s="78"/>
      <c r="AB5" s="78"/>
      <c r="AC5" s="78"/>
      <c r="AD5" s="78"/>
      <c r="AE5" s="78"/>
    </row>
    <row r="6" spans="1:37" ht="51" x14ac:dyDescent="0.25">
      <c r="A6" s="78"/>
      <c r="B6" s="18" t="s">
        <v>156</v>
      </c>
      <c r="C6" s="16" t="s">
        <v>157</v>
      </c>
      <c r="D6" s="17">
        <v>0.6</v>
      </c>
      <c r="E6" s="78"/>
      <c r="F6" s="78"/>
      <c r="G6" s="78"/>
      <c r="H6" s="78"/>
      <c r="I6" s="78"/>
      <c r="J6" s="78"/>
      <c r="K6" s="78"/>
      <c r="L6" s="78"/>
      <c r="M6" s="78"/>
      <c r="N6" s="78"/>
      <c r="O6" s="78"/>
      <c r="P6" s="78"/>
      <c r="Q6" s="78"/>
      <c r="R6" s="78"/>
      <c r="S6" s="78"/>
      <c r="T6" s="78"/>
      <c r="U6" s="78"/>
      <c r="V6" s="78"/>
      <c r="W6" s="78"/>
      <c r="X6" s="78"/>
      <c r="Y6" s="78"/>
      <c r="Z6" s="78"/>
      <c r="AA6" s="78"/>
      <c r="AB6" s="78"/>
      <c r="AC6" s="78"/>
      <c r="AD6" s="78"/>
      <c r="AE6" s="78"/>
    </row>
    <row r="7" spans="1:37" ht="76.5" x14ac:dyDescent="0.25">
      <c r="A7" s="78"/>
      <c r="B7" s="19" t="s">
        <v>158</v>
      </c>
      <c r="C7" s="16" t="s">
        <v>159</v>
      </c>
      <c r="D7" s="17">
        <v>0.8</v>
      </c>
      <c r="E7" s="78"/>
      <c r="F7" s="78"/>
      <c r="G7" s="78"/>
      <c r="H7" s="78"/>
      <c r="I7" s="78"/>
      <c r="J7" s="78"/>
      <c r="K7" s="78"/>
      <c r="L7" s="78"/>
      <c r="M7" s="78"/>
      <c r="N7" s="78"/>
      <c r="O7" s="78"/>
      <c r="P7" s="78"/>
      <c r="Q7" s="78"/>
      <c r="R7" s="78"/>
      <c r="S7" s="78"/>
      <c r="T7" s="78"/>
      <c r="U7" s="78"/>
      <c r="V7" s="78"/>
      <c r="W7" s="78"/>
      <c r="X7" s="78"/>
      <c r="Y7" s="78"/>
      <c r="Z7" s="78"/>
      <c r="AA7" s="78"/>
      <c r="AB7" s="78"/>
      <c r="AC7" s="78"/>
      <c r="AD7" s="78"/>
      <c r="AE7" s="78"/>
    </row>
    <row r="8" spans="1:37" ht="51" x14ac:dyDescent="0.25">
      <c r="A8" s="78"/>
      <c r="B8" s="20" t="s">
        <v>160</v>
      </c>
      <c r="C8" s="16" t="s">
        <v>161</v>
      </c>
      <c r="D8" s="17">
        <v>1</v>
      </c>
      <c r="E8" s="78"/>
      <c r="F8" s="78"/>
      <c r="G8" s="78"/>
      <c r="H8" s="78"/>
      <c r="I8" s="78"/>
      <c r="J8" s="78"/>
      <c r="K8" s="78"/>
      <c r="L8" s="78"/>
      <c r="M8" s="78"/>
      <c r="N8" s="78"/>
      <c r="O8" s="78"/>
      <c r="P8" s="78"/>
      <c r="Q8" s="78"/>
      <c r="R8" s="78"/>
      <c r="S8" s="78"/>
      <c r="T8" s="78"/>
      <c r="U8" s="78"/>
      <c r="V8" s="78"/>
      <c r="W8" s="78"/>
      <c r="X8" s="78"/>
      <c r="Y8" s="78"/>
      <c r="Z8" s="78"/>
      <c r="AA8" s="78"/>
      <c r="AB8" s="78"/>
      <c r="AC8" s="78"/>
      <c r="AD8" s="78"/>
      <c r="AE8" s="78"/>
    </row>
    <row r="9" spans="1:37" x14ac:dyDescent="0.25">
      <c r="A9" s="78"/>
      <c r="B9" s="102"/>
      <c r="C9" s="102"/>
      <c r="D9" s="102"/>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ht="16.5" x14ac:dyDescent="0.25">
      <c r="A10" s="78"/>
      <c r="B10" s="103"/>
      <c r="C10" s="102"/>
      <c r="D10" s="102"/>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x14ac:dyDescent="0.25">
      <c r="A11" s="78"/>
      <c r="B11" s="102"/>
      <c r="C11" s="102"/>
      <c r="D11" s="102"/>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x14ac:dyDescent="0.25">
      <c r="A12" s="78"/>
      <c r="B12" s="102"/>
      <c r="C12" s="102"/>
      <c r="D12" s="102"/>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x14ac:dyDescent="0.25">
      <c r="A13" s="78"/>
      <c r="B13" s="102"/>
      <c r="C13" s="102"/>
      <c r="D13" s="102"/>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x14ac:dyDescent="0.25">
      <c r="A14" s="78"/>
      <c r="B14" s="102"/>
      <c r="C14" s="102"/>
      <c r="D14" s="102"/>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x14ac:dyDescent="0.25">
      <c r="A15" s="78"/>
      <c r="B15" s="102"/>
      <c r="C15" s="102"/>
      <c r="D15" s="102"/>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x14ac:dyDescent="0.25">
      <c r="A16" s="78"/>
      <c r="B16" s="102"/>
      <c r="C16" s="102"/>
      <c r="D16" s="102"/>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x14ac:dyDescent="0.25">
      <c r="A17" s="78"/>
      <c r="B17" s="102"/>
      <c r="C17" s="102"/>
      <c r="D17" s="102"/>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x14ac:dyDescent="0.25">
      <c r="A18" s="78"/>
      <c r="B18" s="102"/>
      <c r="C18" s="102"/>
      <c r="D18" s="102"/>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row>
    <row r="19" spans="1:37" x14ac:dyDescent="0.25">
      <c r="A19" s="78"/>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row>
    <row r="20" spans="1:37" x14ac:dyDescent="0.25">
      <c r="A20" s="78"/>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row>
    <row r="21" spans="1:37" x14ac:dyDescent="0.25">
      <c r="A21" s="78"/>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row>
    <row r="22" spans="1:37" x14ac:dyDescent="0.25">
      <c r="A22" s="78"/>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row>
    <row r="23" spans="1:37" x14ac:dyDescent="0.25">
      <c r="A23" s="78"/>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row>
    <row r="24" spans="1:37" x14ac:dyDescent="0.25">
      <c r="A24" s="78"/>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row>
    <row r="25" spans="1:37" x14ac:dyDescent="0.25">
      <c r="A25" s="78"/>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row>
    <row r="26" spans="1:37" x14ac:dyDescent="0.25">
      <c r="A26" s="78"/>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row>
    <row r="27" spans="1:37" x14ac:dyDescent="0.25">
      <c r="A27" s="78"/>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row>
    <row r="28" spans="1:37" x14ac:dyDescent="0.25">
      <c r="A28" s="78"/>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row>
    <row r="29" spans="1:37" x14ac:dyDescent="0.25">
      <c r="A29" s="78"/>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row>
    <row r="30" spans="1:37" x14ac:dyDescent="0.25">
      <c r="A30" s="78"/>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row>
    <row r="31" spans="1:37" x14ac:dyDescent="0.25">
      <c r="A31" s="78"/>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row>
    <row r="32" spans="1:37" x14ac:dyDescent="0.25">
      <c r="A32" s="78"/>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row>
    <row r="33" spans="1:31" x14ac:dyDescent="0.25">
      <c r="A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row>
    <row r="34" spans="1:31" x14ac:dyDescent="0.25">
      <c r="A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row>
    <row r="35" spans="1:31" x14ac:dyDescent="0.25">
      <c r="A35" s="78"/>
    </row>
    <row r="36" spans="1:31" x14ac:dyDescent="0.25">
      <c r="A36" s="78"/>
    </row>
    <row r="37" spans="1:31" x14ac:dyDescent="0.25">
      <c r="A37" s="78"/>
    </row>
    <row r="38" spans="1:31" x14ac:dyDescent="0.25">
      <c r="A38" s="78"/>
    </row>
    <row r="39" spans="1:31" x14ac:dyDescent="0.25">
      <c r="A39" s="78"/>
    </row>
    <row r="40" spans="1:31" x14ac:dyDescent="0.25">
      <c r="A40" s="78"/>
    </row>
    <row r="41" spans="1:31" x14ac:dyDescent="0.25">
      <c r="A41" s="78"/>
    </row>
    <row r="42" spans="1:31" x14ac:dyDescent="0.25">
      <c r="A42" s="78"/>
    </row>
    <row r="43" spans="1:31" x14ac:dyDescent="0.25">
      <c r="A43" s="78"/>
    </row>
    <row r="44" spans="1:31" x14ac:dyDescent="0.25">
      <c r="A44" s="78"/>
    </row>
    <row r="45" spans="1:31" x14ac:dyDescent="0.25">
      <c r="A45" s="78"/>
    </row>
    <row r="46" spans="1:31" x14ac:dyDescent="0.25">
      <c r="A46" s="78"/>
    </row>
    <row r="47" spans="1:31" x14ac:dyDescent="0.25">
      <c r="A47" s="78"/>
    </row>
    <row r="48" spans="1:31" x14ac:dyDescent="0.25">
      <c r="A48" s="78"/>
    </row>
    <row r="49" spans="1:1" x14ac:dyDescent="0.25">
      <c r="A49" s="78"/>
    </row>
    <row r="50" spans="1:1" x14ac:dyDescent="0.25">
      <c r="A50" s="78"/>
    </row>
    <row r="51" spans="1:1" x14ac:dyDescent="0.25">
      <c r="A51" s="78"/>
    </row>
    <row r="52" spans="1:1" x14ac:dyDescent="0.25">
      <c r="A52" s="78"/>
    </row>
    <row r="53" spans="1:1" x14ac:dyDescent="0.25">
      <c r="A53" s="78"/>
    </row>
    <row r="54" spans="1:1" x14ac:dyDescent="0.25">
      <c r="A54" s="78"/>
    </row>
    <row r="55" spans="1:1" x14ac:dyDescent="0.25">
      <c r="A55" s="78"/>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B5" sqref="B5"/>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78"/>
      <c r="B1" s="461" t="s">
        <v>162</v>
      </c>
      <c r="C1" s="461"/>
      <c r="D1" s="461"/>
      <c r="E1" s="78"/>
      <c r="F1" s="78"/>
      <c r="G1" s="78"/>
      <c r="H1" s="78"/>
      <c r="I1" s="78"/>
      <c r="J1" s="78"/>
      <c r="K1" s="78"/>
      <c r="L1" s="78"/>
      <c r="M1" s="78"/>
      <c r="N1" s="78"/>
      <c r="O1" s="78"/>
      <c r="P1" s="78"/>
      <c r="Q1" s="78"/>
      <c r="R1" s="78"/>
      <c r="S1" s="78"/>
      <c r="T1" s="78"/>
      <c r="U1" s="78"/>
    </row>
    <row r="2" spans="1:21" x14ac:dyDescent="0.25">
      <c r="A2" s="78"/>
      <c r="B2" s="78"/>
      <c r="C2" s="78"/>
      <c r="D2" s="78"/>
      <c r="E2" s="78"/>
      <c r="F2" s="78"/>
      <c r="G2" s="78"/>
      <c r="H2" s="78"/>
      <c r="I2" s="78"/>
      <c r="J2" s="78"/>
      <c r="K2" s="78"/>
      <c r="L2" s="78"/>
      <c r="M2" s="78"/>
      <c r="N2" s="78"/>
      <c r="O2" s="78"/>
      <c r="P2" s="78"/>
      <c r="Q2" s="78"/>
      <c r="R2" s="78"/>
      <c r="S2" s="78"/>
      <c r="T2" s="78"/>
      <c r="U2" s="78"/>
    </row>
    <row r="3" spans="1:21" ht="60" x14ac:dyDescent="0.25">
      <c r="A3" s="78"/>
      <c r="B3" s="99"/>
      <c r="C3" s="31" t="s">
        <v>163</v>
      </c>
      <c r="D3" s="31" t="s">
        <v>164</v>
      </c>
      <c r="E3" s="78"/>
      <c r="F3" s="78"/>
      <c r="G3" s="78"/>
      <c r="H3" s="78"/>
      <c r="I3" s="78"/>
      <c r="J3" s="78"/>
      <c r="K3" s="78"/>
      <c r="L3" s="78"/>
      <c r="M3" s="78"/>
      <c r="N3" s="78"/>
      <c r="O3" s="78"/>
      <c r="P3" s="78"/>
      <c r="Q3" s="78"/>
      <c r="R3" s="78"/>
      <c r="S3" s="78"/>
      <c r="T3" s="78"/>
      <c r="U3" s="78"/>
    </row>
    <row r="4" spans="1:21" ht="33.75" x14ac:dyDescent="0.25">
      <c r="A4" s="98" t="s">
        <v>165</v>
      </c>
      <c r="B4" s="34" t="s">
        <v>166</v>
      </c>
      <c r="C4" s="39" t="s">
        <v>167</v>
      </c>
      <c r="D4" s="32" t="s">
        <v>168</v>
      </c>
      <c r="E4" s="78"/>
      <c r="F4" s="78"/>
      <c r="G4" s="78"/>
      <c r="H4" s="78"/>
      <c r="I4" s="78"/>
      <c r="J4" s="78"/>
      <c r="K4" s="78"/>
      <c r="L4" s="78"/>
      <c r="M4" s="78"/>
      <c r="N4" s="78"/>
      <c r="O4" s="78"/>
      <c r="P4" s="78"/>
      <c r="Q4" s="78"/>
      <c r="R4" s="78"/>
      <c r="S4" s="78"/>
      <c r="T4" s="78"/>
      <c r="U4" s="78"/>
    </row>
    <row r="5" spans="1:21" ht="101.25" x14ac:dyDescent="0.25">
      <c r="A5" s="98" t="s">
        <v>169</v>
      </c>
      <c r="B5" s="35" t="s">
        <v>170</v>
      </c>
      <c r="C5" s="40" t="s">
        <v>171</v>
      </c>
      <c r="D5" s="33" t="s">
        <v>172</v>
      </c>
      <c r="E5" s="78"/>
      <c r="F5" s="78"/>
      <c r="G5" s="78"/>
      <c r="H5" s="78"/>
      <c r="I5" s="78"/>
      <c r="J5" s="78"/>
      <c r="K5" s="78"/>
      <c r="L5" s="78"/>
      <c r="M5" s="78"/>
      <c r="N5" s="78"/>
      <c r="O5" s="78"/>
      <c r="P5" s="78"/>
      <c r="Q5" s="78"/>
      <c r="R5" s="78"/>
      <c r="S5" s="78"/>
      <c r="T5" s="78"/>
      <c r="U5" s="78"/>
    </row>
    <row r="6" spans="1:21" ht="67.5" x14ac:dyDescent="0.25">
      <c r="A6" s="98" t="s">
        <v>140</v>
      </c>
      <c r="B6" s="36" t="s">
        <v>173</v>
      </c>
      <c r="C6" s="40" t="s">
        <v>174</v>
      </c>
      <c r="D6" s="33" t="s">
        <v>175</v>
      </c>
      <c r="E6" s="78"/>
      <c r="F6" s="78"/>
      <c r="G6" s="78"/>
      <c r="H6" s="78"/>
      <c r="I6" s="78"/>
      <c r="J6" s="78"/>
      <c r="K6" s="78"/>
      <c r="L6" s="78"/>
      <c r="M6" s="78"/>
      <c r="N6" s="78"/>
      <c r="O6" s="78"/>
      <c r="P6" s="78"/>
      <c r="Q6" s="78"/>
      <c r="R6" s="78"/>
      <c r="S6" s="78"/>
      <c r="T6" s="78"/>
      <c r="U6" s="78"/>
    </row>
    <row r="7" spans="1:21" ht="101.25" x14ac:dyDescent="0.25">
      <c r="A7" s="98" t="s">
        <v>176</v>
      </c>
      <c r="B7" s="37" t="s">
        <v>177</v>
      </c>
      <c r="C7" s="40" t="s">
        <v>178</v>
      </c>
      <c r="D7" s="33" t="s">
        <v>179</v>
      </c>
      <c r="E7" s="78"/>
      <c r="F7" s="78"/>
      <c r="G7" s="78"/>
      <c r="H7" s="78"/>
      <c r="I7" s="78"/>
      <c r="J7" s="78"/>
      <c r="K7" s="78"/>
      <c r="L7" s="78"/>
      <c r="M7" s="78"/>
      <c r="N7" s="78"/>
      <c r="O7" s="78"/>
      <c r="P7" s="78"/>
      <c r="Q7" s="78"/>
      <c r="R7" s="78"/>
      <c r="S7" s="78"/>
      <c r="T7" s="78"/>
      <c r="U7" s="78"/>
    </row>
    <row r="8" spans="1:21" ht="67.5" x14ac:dyDescent="0.25">
      <c r="A8" s="98" t="s">
        <v>180</v>
      </c>
      <c r="B8" s="38" t="s">
        <v>181</v>
      </c>
      <c r="C8" s="40" t="s">
        <v>182</v>
      </c>
      <c r="D8" s="33" t="s">
        <v>183</v>
      </c>
      <c r="E8" s="78"/>
      <c r="F8" s="78"/>
      <c r="G8" s="78"/>
      <c r="H8" s="78"/>
      <c r="I8" s="78"/>
      <c r="J8" s="78"/>
      <c r="K8" s="78"/>
      <c r="L8" s="78"/>
      <c r="M8" s="78"/>
      <c r="N8" s="78"/>
      <c r="O8" s="78"/>
      <c r="P8" s="78"/>
      <c r="Q8" s="78"/>
      <c r="R8" s="78"/>
      <c r="S8" s="78"/>
      <c r="T8" s="78"/>
      <c r="U8" s="78"/>
    </row>
    <row r="9" spans="1:21" ht="20.25" x14ac:dyDescent="0.25">
      <c r="A9" s="98"/>
      <c r="B9" s="98"/>
      <c r="C9" s="100"/>
      <c r="D9" s="100"/>
      <c r="E9" s="78"/>
      <c r="F9" s="78"/>
      <c r="G9" s="78"/>
      <c r="H9" s="78"/>
      <c r="I9" s="78"/>
      <c r="J9" s="78"/>
      <c r="K9" s="78"/>
      <c r="L9" s="78"/>
      <c r="M9" s="78"/>
      <c r="N9" s="78"/>
      <c r="O9" s="78"/>
      <c r="P9" s="78"/>
      <c r="Q9" s="78"/>
      <c r="R9" s="78"/>
      <c r="S9" s="78"/>
      <c r="T9" s="78"/>
      <c r="U9" s="78"/>
    </row>
    <row r="10" spans="1:21" ht="16.5" x14ac:dyDescent="0.25">
      <c r="A10" s="98"/>
      <c r="B10" s="101"/>
      <c r="C10" s="101"/>
      <c r="D10" s="101"/>
      <c r="E10" s="78"/>
      <c r="F10" s="78"/>
      <c r="G10" s="78"/>
      <c r="H10" s="78"/>
      <c r="I10" s="78"/>
      <c r="J10" s="78"/>
      <c r="K10" s="78"/>
      <c r="L10" s="78"/>
      <c r="M10" s="78"/>
      <c r="N10" s="78"/>
      <c r="O10" s="78"/>
      <c r="P10" s="78"/>
      <c r="Q10" s="78"/>
      <c r="R10" s="78"/>
      <c r="S10" s="78"/>
      <c r="T10" s="78"/>
      <c r="U10" s="78"/>
    </row>
    <row r="11" spans="1:21" x14ac:dyDescent="0.25">
      <c r="A11" s="98"/>
      <c r="B11" s="98" t="s">
        <v>184</v>
      </c>
      <c r="C11" s="98" t="s">
        <v>185</v>
      </c>
      <c r="D11" s="98" t="s">
        <v>186</v>
      </c>
      <c r="E11" s="78"/>
      <c r="F11" s="78"/>
      <c r="G11" s="78"/>
      <c r="H11" s="78"/>
      <c r="I11" s="78"/>
      <c r="J11" s="78"/>
      <c r="K11" s="78"/>
      <c r="L11" s="78"/>
      <c r="M11" s="78"/>
      <c r="N11" s="78"/>
      <c r="O11" s="78"/>
      <c r="P11" s="78"/>
      <c r="Q11" s="78"/>
      <c r="R11" s="78"/>
      <c r="S11" s="78"/>
      <c r="T11" s="78"/>
      <c r="U11" s="78"/>
    </row>
    <row r="12" spans="1:21" x14ac:dyDescent="0.25">
      <c r="A12" s="98"/>
      <c r="B12" s="98" t="s">
        <v>187</v>
      </c>
      <c r="C12" s="98" t="s">
        <v>188</v>
      </c>
      <c r="D12" s="98" t="s">
        <v>189</v>
      </c>
      <c r="E12" s="78"/>
      <c r="F12" s="78"/>
      <c r="G12" s="78"/>
      <c r="H12" s="78"/>
      <c r="I12" s="78"/>
      <c r="J12" s="78"/>
      <c r="K12" s="78"/>
      <c r="L12" s="78"/>
      <c r="M12" s="78"/>
      <c r="N12" s="78"/>
      <c r="O12" s="78"/>
      <c r="P12" s="78"/>
      <c r="Q12" s="78"/>
      <c r="R12" s="78"/>
      <c r="S12" s="78"/>
      <c r="T12" s="78"/>
      <c r="U12" s="78"/>
    </row>
    <row r="13" spans="1:21" x14ac:dyDescent="0.25">
      <c r="A13" s="98"/>
      <c r="B13" s="98"/>
      <c r="C13" s="98" t="s">
        <v>190</v>
      </c>
      <c r="D13" s="98" t="s">
        <v>191</v>
      </c>
      <c r="E13" s="78"/>
      <c r="F13" s="78"/>
      <c r="G13" s="78"/>
      <c r="H13" s="78"/>
      <c r="I13" s="78"/>
      <c r="J13" s="78"/>
      <c r="K13" s="78"/>
      <c r="L13" s="78"/>
      <c r="M13" s="78"/>
      <c r="N13" s="78"/>
      <c r="O13" s="78"/>
      <c r="P13" s="78"/>
      <c r="Q13" s="78"/>
      <c r="R13" s="78"/>
      <c r="S13" s="78"/>
      <c r="T13" s="78"/>
      <c r="U13" s="78"/>
    </row>
    <row r="14" spans="1:21" x14ac:dyDescent="0.25">
      <c r="A14" s="98"/>
      <c r="B14" s="98"/>
      <c r="C14" s="98" t="s">
        <v>192</v>
      </c>
      <c r="D14" s="98" t="s">
        <v>127</v>
      </c>
      <c r="E14" s="78"/>
      <c r="F14" s="78"/>
      <c r="G14" s="78"/>
      <c r="H14" s="78"/>
      <c r="I14" s="78"/>
      <c r="J14" s="78"/>
      <c r="K14" s="78"/>
      <c r="L14" s="78"/>
      <c r="M14" s="78"/>
      <c r="N14" s="78"/>
      <c r="O14" s="78"/>
      <c r="P14" s="78"/>
      <c r="Q14" s="78"/>
      <c r="R14" s="78"/>
      <c r="S14" s="78"/>
      <c r="T14" s="78"/>
      <c r="U14" s="78"/>
    </row>
    <row r="15" spans="1:21" x14ac:dyDescent="0.25">
      <c r="A15" s="98"/>
      <c r="B15" s="98"/>
      <c r="C15" s="98" t="s">
        <v>193</v>
      </c>
      <c r="D15" s="98" t="s">
        <v>103</v>
      </c>
      <c r="E15" s="78"/>
      <c r="F15" s="78"/>
      <c r="G15" s="78"/>
      <c r="H15" s="78"/>
      <c r="I15" s="78"/>
      <c r="J15" s="78"/>
      <c r="K15" s="78"/>
      <c r="L15" s="78"/>
      <c r="M15" s="78"/>
      <c r="N15" s="78"/>
      <c r="O15" s="78"/>
      <c r="P15" s="78"/>
      <c r="Q15" s="78"/>
      <c r="R15" s="78"/>
      <c r="S15" s="78"/>
      <c r="T15" s="78"/>
      <c r="U15" s="78"/>
    </row>
    <row r="16" spans="1:21" x14ac:dyDescent="0.25">
      <c r="A16" s="98"/>
      <c r="B16" s="98"/>
      <c r="C16" s="98"/>
      <c r="D16" s="98"/>
      <c r="E16" s="78"/>
      <c r="F16" s="78"/>
      <c r="G16" s="78"/>
      <c r="H16" s="78"/>
      <c r="I16" s="78"/>
      <c r="J16" s="78"/>
      <c r="K16" s="78"/>
      <c r="L16" s="78"/>
      <c r="M16" s="78"/>
      <c r="N16" s="78"/>
      <c r="O16" s="78"/>
    </row>
    <row r="17" spans="1:15" x14ac:dyDescent="0.25">
      <c r="A17" s="98"/>
      <c r="B17" s="98"/>
      <c r="C17" s="98"/>
      <c r="D17" s="98"/>
      <c r="E17" s="78"/>
      <c r="F17" s="78"/>
      <c r="G17" s="78"/>
      <c r="H17" s="78"/>
      <c r="I17" s="78"/>
      <c r="J17" s="78"/>
      <c r="K17" s="78"/>
      <c r="L17" s="78"/>
      <c r="M17" s="78"/>
      <c r="N17" s="78"/>
      <c r="O17" s="78"/>
    </row>
    <row r="18" spans="1:15" x14ac:dyDescent="0.25">
      <c r="A18" s="98"/>
      <c r="B18" s="102"/>
      <c r="C18" s="102"/>
      <c r="D18" s="102"/>
      <c r="E18" s="78"/>
      <c r="F18" s="78"/>
      <c r="G18" s="78"/>
      <c r="H18" s="78"/>
      <c r="I18" s="78"/>
      <c r="J18" s="78"/>
      <c r="K18" s="78"/>
      <c r="L18" s="78"/>
      <c r="M18" s="78"/>
      <c r="N18" s="78"/>
      <c r="O18" s="78"/>
    </row>
    <row r="19" spans="1:15" x14ac:dyDescent="0.25">
      <c r="A19" s="98"/>
      <c r="B19" s="102"/>
      <c r="C19" s="102"/>
      <c r="D19" s="102"/>
      <c r="E19" s="78"/>
      <c r="F19" s="78"/>
      <c r="G19" s="78"/>
      <c r="H19" s="78"/>
      <c r="I19" s="78"/>
      <c r="J19" s="78"/>
      <c r="K19" s="78"/>
      <c r="L19" s="78"/>
      <c r="M19" s="78"/>
      <c r="N19" s="78"/>
      <c r="O19" s="78"/>
    </row>
    <row r="20" spans="1:15" x14ac:dyDescent="0.25">
      <c r="A20" s="98"/>
      <c r="B20" s="102"/>
      <c r="C20" s="102"/>
      <c r="D20" s="102"/>
      <c r="E20" s="78"/>
      <c r="F20" s="78"/>
      <c r="G20" s="78"/>
      <c r="H20" s="78"/>
      <c r="I20" s="78"/>
      <c r="J20" s="78"/>
      <c r="K20" s="78"/>
      <c r="L20" s="78"/>
      <c r="M20" s="78"/>
      <c r="N20" s="78"/>
      <c r="O20" s="78"/>
    </row>
    <row r="21" spans="1:15" x14ac:dyDescent="0.25">
      <c r="A21" s="98"/>
      <c r="B21" s="102"/>
      <c r="C21" s="102"/>
      <c r="D21" s="102"/>
      <c r="E21" s="78"/>
      <c r="F21" s="78"/>
      <c r="G21" s="78"/>
      <c r="H21" s="78"/>
      <c r="I21" s="78"/>
      <c r="J21" s="78"/>
      <c r="K21" s="78"/>
      <c r="L21" s="78"/>
      <c r="M21" s="78"/>
      <c r="N21" s="78"/>
      <c r="O21" s="78"/>
    </row>
    <row r="22" spans="1:15" ht="20.25" x14ac:dyDescent="0.25">
      <c r="A22" s="98"/>
      <c r="B22" s="98"/>
      <c r="C22" s="100"/>
      <c r="D22" s="100"/>
      <c r="E22" s="78"/>
      <c r="F22" s="78"/>
      <c r="G22" s="78"/>
      <c r="H22" s="78"/>
      <c r="I22" s="78"/>
      <c r="J22" s="78"/>
      <c r="K22" s="78"/>
      <c r="L22" s="78"/>
      <c r="M22" s="78"/>
      <c r="N22" s="78"/>
      <c r="O22" s="78"/>
    </row>
    <row r="23" spans="1:15" ht="20.25" x14ac:dyDescent="0.25">
      <c r="A23" s="98"/>
      <c r="B23" s="98"/>
      <c r="C23" s="100"/>
      <c r="D23" s="100"/>
      <c r="E23" s="78"/>
      <c r="F23" s="78"/>
      <c r="G23" s="78"/>
      <c r="H23" s="78"/>
      <c r="I23" s="78"/>
      <c r="J23" s="78"/>
      <c r="K23" s="78"/>
      <c r="L23" s="78"/>
      <c r="M23" s="78"/>
      <c r="N23" s="78"/>
      <c r="O23" s="78"/>
    </row>
    <row r="24" spans="1:15" ht="20.25" x14ac:dyDescent="0.25">
      <c r="A24" s="98"/>
      <c r="B24" s="98"/>
      <c r="C24" s="100"/>
      <c r="D24" s="100"/>
      <c r="E24" s="78"/>
      <c r="F24" s="78"/>
      <c r="G24" s="78"/>
      <c r="H24" s="78"/>
      <c r="I24" s="78"/>
      <c r="J24" s="78"/>
      <c r="K24" s="78"/>
      <c r="L24" s="78"/>
      <c r="M24" s="78"/>
      <c r="N24" s="78"/>
      <c r="O24" s="78"/>
    </row>
    <row r="25" spans="1:15" ht="20.25" x14ac:dyDescent="0.25">
      <c r="A25" s="98"/>
      <c r="B25" s="98"/>
      <c r="C25" s="100"/>
      <c r="D25" s="100"/>
      <c r="E25" s="78"/>
      <c r="F25" s="78"/>
      <c r="G25" s="78"/>
      <c r="H25" s="78"/>
      <c r="I25" s="78"/>
      <c r="J25" s="78"/>
      <c r="K25" s="78"/>
      <c r="L25" s="78"/>
      <c r="M25" s="78"/>
      <c r="N25" s="78"/>
      <c r="O25" s="78"/>
    </row>
    <row r="26" spans="1:15" ht="20.25" x14ac:dyDescent="0.25">
      <c r="A26" s="98"/>
      <c r="B26" s="98"/>
      <c r="C26" s="100"/>
      <c r="D26" s="100"/>
      <c r="E26" s="78"/>
      <c r="F26" s="78"/>
      <c r="G26" s="78"/>
      <c r="H26" s="78"/>
      <c r="I26" s="78"/>
      <c r="J26" s="78"/>
      <c r="K26" s="78"/>
      <c r="L26" s="78"/>
      <c r="M26" s="78"/>
      <c r="N26" s="78"/>
      <c r="O26" s="78"/>
    </row>
    <row r="27" spans="1:15" ht="20.25" x14ac:dyDescent="0.25">
      <c r="A27" s="98"/>
      <c r="B27" s="98"/>
      <c r="C27" s="100"/>
      <c r="D27" s="100"/>
      <c r="E27" s="78"/>
      <c r="F27" s="78"/>
      <c r="G27" s="78"/>
      <c r="H27" s="78"/>
      <c r="I27" s="78"/>
      <c r="J27" s="78"/>
      <c r="K27" s="78"/>
      <c r="L27" s="78"/>
      <c r="M27" s="78"/>
      <c r="N27" s="78"/>
      <c r="O27" s="78"/>
    </row>
    <row r="28" spans="1:15" ht="20.25" x14ac:dyDescent="0.25">
      <c r="A28" s="98"/>
      <c r="B28" s="98"/>
      <c r="C28" s="100"/>
      <c r="D28" s="100"/>
      <c r="E28" s="78"/>
      <c r="F28" s="78"/>
      <c r="G28" s="78"/>
      <c r="H28" s="78"/>
      <c r="I28" s="78"/>
      <c r="J28" s="78"/>
      <c r="K28" s="78"/>
      <c r="L28" s="78"/>
      <c r="M28" s="78"/>
      <c r="N28" s="78"/>
      <c r="O28" s="78"/>
    </row>
    <row r="29" spans="1:15" ht="20.25" x14ac:dyDescent="0.25">
      <c r="A29" s="98"/>
      <c r="B29" s="98"/>
      <c r="C29" s="100"/>
      <c r="D29" s="100"/>
      <c r="E29" s="78"/>
      <c r="F29" s="78"/>
      <c r="G29" s="78"/>
      <c r="H29" s="78"/>
      <c r="I29" s="78"/>
      <c r="J29" s="78"/>
      <c r="K29" s="78"/>
      <c r="L29" s="78"/>
      <c r="M29" s="78"/>
      <c r="N29" s="78"/>
      <c r="O29" s="78"/>
    </row>
    <row r="30" spans="1:15" ht="20.25" x14ac:dyDescent="0.25">
      <c r="A30" s="98"/>
      <c r="B30" s="98"/>
      <c r="C30" s="100"/>
      <c r="D30" s="100"/>
      <c r="E30" s="78"/>
      <c r="F30" s="78"/>
      <c r="G30" s="78"/>
      <c r="H30" s="78"/>
      <c r="I30" s="78"/>
      <c r="J30" s="78"/>
      <c r="K30" s="78"/>
      <c r="L30" s="78"/>
      <c r="M30" s="78"/>
      <c r="N30" s="78"/>
      <c r="O30" s="78"/>
    </row>
    <row r="31" spans="1:15" ht="20.25" x14ac:dyDescent="0.25">
      <c r="A31" s="98"/>
      <c r="B31" s="98"/>
      <c r="C31" s="100"/>
      <c r="D31" s="100"/>
      <c r="E31" s="78"/>
      <c r="F31" s="78"/>
      <c r="G31" s="78"/>
      <c r="H31" s="78"/>
      <c r="I31" s="78"/>
      <c r="J31" s="78"/>
      <c r="K31" s="78"/>
      <c r="L31" s="78"/>
      <c r="M31" s="78"/>
      <c r="N31" s="78"/>
      <c r="O31" s="78"/>
    </row>
    <row r="32" spans="1:15" ht="20.25" x14ac:dyDescent="0.25">
      <c r="A32" s="98"/>
      <c r="B32" s="98"/>
      <c r="C32" s="100"/>
      <c r="D32" s="100"/>
      <c r="E32" s="78"/>
      <c r="F32" s="78"/>
      <c r="G32" s="78"/>
      <c r="H32" s="78"/>
      <c r="I32" s="78"/>
      <c r="J32" s="78"/>
      <c r="K32" s="78"/>
      <c r="L32" s="78"/>
      <c r="M32" s="78"/>
      <c r="N32" s="78"/>
      <c r="O32" s="78"/>
    </row>
    <row r="33" spans="1:15" ht="20.25" x14ac:dyDescent="0.25">
      <c r="A33" s="98"/>
      <c r="B33" s="98"/>
      <c r="C33" s="100"/>
      <c r="D33" s="100"/>
      <c r="E33" s="78"/>
      <c r="F33" s="78"/>
      <c r="G33" s="78"/>
      <c r="H33" s="78"/>
      <c r="I33" s="78"/>
      <c r="J33" s="78"/>
      <c r="K33" s="78"/>
      <c r="L33" s="78"/>
      <c r="M33" s="78"/>
      <c r="N33" s="78"/>
      <c r="O33" s="78"/>
    </row>
    <row r="34" spans="1:15" ht="20.25" x14ac:dyDescent="0.25">
      <c r="A34" s="98"/>
      <c r="B34" s="98"/>
      <c r="C34" s="100"/>
      <c r="D34" s="100"/>
      <c r="E34" s="78"/>
      <c r="F34" s="78"/>
      <c r="G34" s="78"/>
      <c r="H34" s="78"/>
      <c r="I34" s="78"/>
      <c r="J34" s="78"/>
      <c r="K34" s="78"/>
      <c r="L34" s="78"/>
      <c r="M34" s="78"/>
      <c r="N34" s="78"/>
      <c r="O34" s="78"/>
    </row>
    <row r="35" spans="1:15" ht="20.25" x14ac:dyDescent="0.25">
      <c r="A35" s="98"/>
      <c r="B35" s="98"/>
      <c r="C35" s="100"/>
      <c r="D35" s="100"/>
      <c r="E35" s="78"/>
      <c r="F35" s="78"/>
      <c r="G35" s="78"/>
      <c r="H35" s="78"/>
      <c r="I35" s="78"/>
      <c r="J35" s="78"/>
      <c r="K35" s="78"/>
      <c r="L35" s="78"/>
      <c r="M35" s="78"/>
      <c r="N35" s="78"/>
      <c r="O35" s="78"/>
    </row>
    <row r="36" spans="1:15" ht="20.25" x14ac:dyDescent="0.25">
      <c r="A36" s="98"/>
      <c r="B36" s="98"/>
      <c r="C36" s="100"/>
      <c r="D36" s="100"/>
      <c r="E36" s="78"/>
      <c r="F36" s="78"/>
      <c r="G36" s="78"/>
      <c r="H36" s="78"/>
      <c r="I36" s="78"/>
      <c r="J36" s="78"/>
      <c r="K36" s="78"/>
      <c r="L36" s="78"/>
      <c r="M36" s="78"/>
      <c r="N36" s="78"/>
      <c r="O36" s="78"/>
    </row>
    <row r="37" spans="1:15" ht="20.25" x14ac:dyDescent="0.25">
      <c r="A37" s="98"/>
      <c r="B37" s="98"/>
      <c r="C37" s="100"/>
      <c r="D37" s="100"/>
      <c r="E37" s="78"/>
      <c r="F37" s="78"/>
      <c r="G37" s="78"/>
      <c r="H37" s="78"/>
      <c r="I37" s="78"/>
      <c r="J37" s="78"/>
      <c r="K37" s="78"/>
      <c r="L37" s="78"/>
      <c r="M37" s="78"/>
      <c r="N37" s="78"/>
      <c r="O37" s="78"/>
    </row>
    <row r="38" spans="1:15" ht="20.25" x14ac:dyDescent="0.25">
      <c r="A38" s="98"/>
      <c r="B38" s="98"/>
      <c r="C38" s="100"/>
      <c r="D38" s="100"/>
      <c r="E38" s="78"/>
      <c r="F38" s="78"/>
      <c r="G38" s="78"/>
      <c r="H38" s="78"/>
      <c r="I38" s="78"/>
      <c r="J38" s="78"/>
      <c r="K38" s="78"/>
      <c r="L38" s="78"/>
      <c r="M38" s="78"/>
      <c r="N38" s="78"/>
      <c r="O38" s="78"/>
    </row>
    <row r="39" spans="1:15" ht="20.25" x14ac:dyDescent="0.25">
      <c r="A39" s="98"/>
      <c r="B39" s="98"/>
      <c r="C39" s="100"/>
      <c r="D39" s="100"/>
      <c r="E39" s="78"/>
      <c r="F39" s="78"/>
      <c r="G39" s="78"/>
      <c r="H39" s="78"/>
      <c r="I39" s="78"/>
      <c r="J39" s="78"/>
      <c r="K39" s="78"/>
      <c r="L39" s="78"/>
      <c r="M39" s="78"/>
      <c r="N39" s="78"/>
      <c r="O39" s="78"/>
    </row>
    <row r="40" spans="1:15" ht="20.25" x14ac:dyDescent="0.25">
      <c r="A40" s="98"/>
      <c r="B40" s="98"/>
      <c r="C40" s="100"/>
      <c r="D40" s="100"/>
      <c r="E40" s="78"/>
      <c r="F40" s="78"/>
      <c r="G40" s="78"/>
      <c r="H40" s="78"/>
      <c r="I40" s="78"/>
      <c r="J40" s="78"/>
      <c r="K40" s="78"/>
      <c r="L40" s="78"/>
      <c r="M40" s="78"/>
      <c r="N40" s="78"/>
      <c r="O40" s="78"/>
    </row>
    <row r="41" spans="1:15" ht="20.25" x14ac:dyDescent="0.25">
      <c r="A41" s="98"/>
      <c r="B41" s="98"/>
      <c r="C41" s="100"/>
      <c r="D41" s="100"/>
      <c r="E41" s="78"/>
      <c r="F41" s="78"/>
      <c r="G41" s="78"/>
      <c r="H41" s="78"/>
      <c r="I41" s="78"/>
      <c r="J41" s="78"/>
      <c r="K41" s="78"/>
      <c r="L41" s="78"/>
      <c r="M41" s="78"/>
      <c r="N41" s="78"/>
      <c r="O41" s="78"/>
    </row>
    <row r="42" spans="1:15" ht="20.25" x14ac:dyDescent="0.25">
      <c r="A42" s="98"/>
      <c r="B42" s="98"/>
      <c r="C42" s="100"/>
      <c r="D42" s="100"/>
      <c r="E42" s="78"/>
      <c r="F42" s="78"/>
      <c r="G42" s="78"/>
      <c r="H42" s="78"/>
      <c r="I42" s="78"/>
      <c r="J42" s="78"/>
      <c r="K42" s="78"/>
      <c r="L42" s="78"/>
      <c r="M42" s="78"/>
      <c r="N42" s="78"/>
      <c r="O42" s="78"/>
    </row>
    <row r="43" spans="1:15" ht="20.25" x14ac:dyDescent="0.25">
      <c r="A43" s="98"/>
      <c r="B43" s="98"/>
      <c r="C43" s="100"/>
      <c r="D43" s="100"/>
      <c r="E43" s="78"/>
      <c r="F43" s="78"/>
      <c r="G43" s="78"/>
      <c r="H43" s="78"/>
      <c r="I43" s="78"/>
      <c r="J43" s="78"/>
      <c r="K43" s="78"/>
      <c r="L43" s="78"/>
      <c r="M43" s="78"/>
      <c r="N43" s="78"/>
      <c r="O43" s="78"/>
    </row>
    <row r="44" spans="1:15" ht="20.25" x14ac:dyDescent="0.25">
      <c r="A44" s="98"/>
      <c r="B44" s="98"/>
      <c r="C44" s="100"/>
      <c r="D44" s="100"/>
      <c r="E44" s="78"/>
      <c r="F44" s="78"/>
      <c r="G44" s="78"/>
      <c r="H44" s="78"/>
      <c r="I44" s="78"/>
      <c r="J44" s="78"/>
      <c r="K44" s="78"/>
      <c r="L44" s="78"/>
      <c r="M44" s="78"/>
      <c r="N44" s="78"/>
      <c r="O44" s="78"/>
    </row>
    <row r="45" spans="1:15" ht="20.25" x14ac:dyDescent="0.25">
      <c r="A45" s="98"/>
      <c r="B45" s="98"/>
      <c r="C45" s="100"/>
      <c r="D45" s="100"/>
      <c r="E45" s="78"/>
      <c r="F45" s="78"/>
      <c r="G45" s="78"/>
      <c r="H45" s="78"/>
      <c r="I45" s="78"/>
      <c r="J45" s="78"/>
      <c r="K45" s="78"/>
      <c r="L45" s="78"/>
      <c r="M45" s="78"/>
      <c r="N45" s="78"/>
      <c r="O45" s="78"/>
    </row>
    <row r="46" spans="1:15" ht="20.25" x14ac:dyDescent="0.25">
      <c r="A46" s="98"/>
      <c r="B46" s="98"/>
      <c r="C46" s="100"/>
      <c r="D46" s="100"/>
      <c r="E46" s="78"/>
      <c r="F46" s="78"/>
      <c r="G46" s="78"/>
      <c r="H46" s="78"/>
      <c r="I46" s="78"/>
      <c r="J46" s="78"/>
      <c r="K46" s="78"/>
      <c r="L46" s="78"/>
      <c r="M46" s="78"/>
      <c r="N46" s="78"/>
      <c r="O46" s="78"/>
    </row>
    <row r="47" spans="1:15" ht="20.25" x14ac:dyDescent="0.25">
      <c r="A47" s="98"/>
      <c r="B47" s="98"/>
      <c r="C47" s="100"/>
      <c r="D47" s="100"/>
      <c r="E47" s="78"/>
      <c r="F47" s="78"/>
      <c r="G47" s="78"/>
      <c r="H47" s="78"/>
      <c r="I47" s="78"/>
      <c r="J47" s="78"/>
      <c r="K47" s="78"/>
      <c r="L47" s="78"/>
      <c r="M47" s="78"/>
      <c r="N47" s="78"/>
      <c r="O47" s="78"/>
    </row>
    <row r="48" spans="1:15" ht="20.25" x14ac:dyDescent="0.25">
      <c r="A48" s="98"/>
      <c r="B48" s="98"/>
      <c r="C48" s="100"/>
      <c r="D48" s="100"/>
      <c r="E48" s="78"/>
      <c r="F48" s="78"/>
      <c r="G48" s="78"/>
      <c r="H48" s="78"/>
      <c r="I48" s="78"/>
      <c r="J48" s="78"/>
      <c r="K48" s="78"/>
      <c r="L48" s="78"/>
      <c r="M48" s="78"/>
      <c r="N48" s="78"/>
      <c r="O48" s="78"/>
    </row>
    <row r="49" spans="1:15" ht="20.25" x14ac:dyDescent="0.25">
      <c r="A49" s="98"/>
      <c r="B49" s="98"/>
      <c r="C49" s="100"/>
      <c r="D49" s="100"/>
      <c r="E49" s="78"/>
      <c r="F49" s="78"/>
      <c r="G49" s="78"/>
      <c r="H49" s="78"/>
      <c r="I49" s="78"/>
      <c r="J49" s="78"/>
      <c r="K49" s="78"/>
      <c r="L49" s="78"/>
      <c r="M49" s="78"/>
      <c r="N49" s="78"/>
      <c r="O49" s="78"/>
    </row>
    <row r="50" spans="1:15" ht="20.25" x14ac:dyDescent="0.25">
      <c r="A50" s="98"/>
      <c r="B50" s="98"/>
      <c r="C50" s="100"/>
      <c r="D50" s="100"/>
      <c r="E50" s="78"/>
      <c r="F50" s="78"/>
      <c r="G50" s="78"/>
      <c r="H50" s="78"/>
      <c r="I50" s="78"/>
      <c r="J50" s="78"/>
      <c r="K50" s="78"/>
      <c r="L50" s="78"/>
      <c r="M50" s="78"/>
      <c r="N50" s="78"/>
      <c r="O50" s="78"/>
    </row>
    <row r="51" spans="1:15" ht="20.25" x14ac:dyDescent="0.25">
      <c r="A51" s="98"/>
      <c r="B51" s="98"/>
      <c r="C51" s="100"/>
      <c r="D51" s="100"/>
      <c r="E51" s="78"/>
      <c r="F51" s="78"/>
      <c r="G51" s="78"/>
      <c r="H51" s="78"/>
      <c r="I51" s="78"/>
      <c r="J51" s="78"/>
      <c r="K51" s="78"/>
      <c r="L51" s="78"/>
      <c r="M51" s="78"/>
      <c r="N51" s="78"/>
      <c r="O51" s="78"/>
    </row>
    <row r="52" spans="1:15" ht="20.25" x14ac:dyDescent="0.25">
      <c r="A52" s="98"/>
      <c r="B52" s="22"/>
      <c r="C52" s="29"/>
      <c r="D52" s="29"/>
    </row>
    <row r="53" spans="1:15" ht="20.25" x14ac:dyDescent="0.25">
      <c r="A53" s="98"/>
      <c r="B53" s="22"/>
      <c r="C53" s="29"/>
      <c r="D53" s="29"/>
    </row>
    <row r="54" spans="1:15" ht="20.25" x14ac:dyDescent="0.25">
      <c r="A54" s="98"/>
      <c r="B54" s="22"/>
      <c r="C54" s="29"/>
      <c r="D54" s="29"/>
    </row>
    <row r="55" spans="1:15" ht="20.25" x14ac:dyDescent="0.25">
      <c r="A55" s="98"/>
      <c r="B55" s="22"/>
      <c r="C55" s="29"/>
      <c r="D55" s="29"/>
    </row>
    <row r="56" spans="1:15" ht="20.25" x14ac:dyDescent="0.25">
      <c r="A56" s="98"/>
      <c r="B56" s="22"/>
      <c r="C56" s="29"/>
      <c r="D56" s="29"/>
    </row>
    <row r="57" spans="1:15" ht="20.25" x14ac:dyDescent="0.25">
      <c r="A57" s="98"/>
      <c r="B57" s="22"/>
      <c r="C57" s="29"/>
      <c r="D57" s="29"/>
    </row>
    <row r="58" spans="1:15" ht="20.25" x14ac:dyDescent="0.25">
      <c r="A58" s="98"/>
      <c r="B58" s="22"/>
      <c r="C58" s="29"/>
      <c r="D58" s="29"/>
    </row>
    <row r="59" spans="1:15" ht="20.25" x14ac:dyDescent="0.25">
      <c r="A59" s="98"/>
      <c r="B59" s="22"/>
      <c r="C59" s="29"/>
      <c r="D59" s="29"/>
    </row>
    <row r="60" spans="1:15" ht="20.25" x14ac:dyDescent="0.25">
      <c r="A60" s="98"/>
      <c r="B60" s="22"/>
      <c r="C60" s="29"/>
      <c r="D60" s="29"/>
    </row>
    <row r="61" spans="1:15" ht="20.25" x14ac:dyDescent="0.25">
      <c r="A61" s="98"/>
      <c r="B61" s="22"/>
      <c r="C61" s="29"/>
      <c r="D61" s="29"/>
    </row>
    <row r="62" spans="1:15" ht="20.25" x14ac:dyDescent="0.25">
      <c r="A62" s="98"/>
      <c r="B62" s="22"/>
      <c r="C62" s="29"/>
      <c r="D62" s="29"/>
    </row>
    <row r="63" spans="1:15" ht="20.25" x14ac:dyDescent="0.25">
      <c r="A63" s="98"/>
      <c r="B63" s="22"/>
      <c r="C63" s="29"/>
      <c r="D63" s="29"/>
    </row>
    <row r="64" spans="1:15" ht="20.25" x14ac:dyDescent="0.25">
      <c r="A64" s="98"/>
      <c r="B64" s="22"/>
      <c r="C64" s="29"/>
      <c r="D64" s="29"/>
    </row>
    <row r="65" spans="1:4" ht="20.25" x14ac:dyDescent="0.25">
      <c r="A65" s="98"/>
      <c r="B65" s="22"/>
      <c r="C65" s="29"/>
      <c r="D65" s="29"/>
    </row>
    <row r="66" spans="1:4" ht="20.25" x14ac:dyDescent="0.25">
      <c r="A66" s="98"/>
      <c r="B66" s="22"/>
      <c r="C66" s="29"/>
      <c r="D66" s="29"/>
    </row>
    <row r="67" spans="1:4" ht="20.25" x14ac:dyDescent="0.25">
      <c r="A67" s="98"/>
      <c r="B67" s="22"/>
      <c r="C67" s="29"/>
      <c r="D67" s="29"/>
    </row>
    <row r="68" spans="1:4" ht="20.25" x14ac:dyDescent="0.25">
      <c r="A68" s="98"/>
      <c r="B68" s="22"/>
      <c r="C68" s="29"/>
      <c r="D68" s="29"/>
    </row>
    <row r="69" spans="1:4" ht="20.25" x14ac:dyDescent="0.25">
      <c r="A69" s="98"/>
      <c r="B69" s="22"/>
      <c r="C69" s="29"/>
      <c r="D69" s="29"/>
    </row>
    <row r="70" spans="1:4" ht="20.25" x14ac:dyDescent="0.25">
      <c r="A70" s="98"/>
      <c r="B70" s="22"/>
      <c r="C70" s="29"/>
      <c r="D70" s="29"/>
    </row>
    <row r="71" spans="1:4" ht="20.25" x14ac:dyDescent="0.25">
      <c r="A71" s="98"/>
      <c r="B71" s="22"/>
      <c r="C71" s="29"/>
      <c r="D71" s="29"/>
    </row>
    <row r="72" spans="1:4" ht="20.25" x14ac:dyDescent="0.25">
      <c r="A72" s="98"/>
      <c r="B72" s="22"/>
      <c r="C72" s="29"/>
      <c r="D72" s="29"/>
    </row>
    <row r="73" spans="1:4" ht="20.25" x14ac:dyDescent="0.25">
      <c r="A73" s="98"/>
      <c r="B73" s="22"/>
      <c r="C73" s="29"/>
      <c r="D73" s="29"/>
    </row>
    <row r="74" spans="1:4" ht="20.25" x14ac:dyDescent="0.25">
      <c r="A74" s="98"/>
      <c r="B74" s="22"/>
      <c r="C74" s="29"/>
      <c r="D74" s="29"/>
    </row>
    <row r="75" spans="1:4" ht="20.25" x14ac:dyDescent="0.25">
      <c r="A75" s="98"/>
      <c r="B75" s="22"/>
      <c r="C75" s="29"/>
      <c r="D75" s="29"/>
    </row>
    <row r="76" spans="1:4" ht="20.25" x14ac:dyDescent="0.25">
      <c r="A76" s="98"/>
      <c r="B76" s="22"/>
      <c r="C76" s="29"/>
      <c r="D76" s="29"/>
    </row>
    <row r="77" spans="1:4" ht="20.25" x14ac:dyDescent="0.25">
      <c r="A77" s="98"/>
      <c r="B77" s="22"/>
      <c r="C77" s="29"/>
      <c r="D77" s="29"/>
    </row>
    <row r="78" spans="1:4" ht="20.25" x14ac:dyDescent="0.25">
      <c r="A78" s="98"/>
      <c r="B78" s="22"/>
      <c r="C78" s="29"/>
      <c r="D78" s="29"/>
    </row>
    <row r="79" spans="1:4" ht="20.25" x14ac:dyDescent="0.25">
      <c r="A79" s="98"/>
      <c r="B79" s="22"/>
      <c r="C79" s="29"/>
      <c r="D79" s="29"/>
    </row>
    <row r="80" spans="1:4" ht="20.25" x14ac:dyDescent="0.25">
      <c r="A80" s="98"/>
      <c r="B80" s="22"/>
      <c r="C80" s="29"/>
      <c r="D80" s="29"/>
    </row>
    <row r="81" spans="1:4" ht="20.25" x14ac:dyDescent="0.25">
      <c r="A81" s="98"/>
      <c r="B81" s="22"/>
      <c r="C81" s="29"/>
      <c r="D81" s="29"/>
    </row>
    <row r="82" spans="1:4" ht="20.25" x14ac:dyDescent="0.25">
      <c r="A82" s="98"/>
      <c r="B82" s="22"/>
      <c r="C82" s="29"/>
      <c r="D82" s="29"/>
    </row>
    <row r="83" spans="1:4" ht="20.25" x14ac:dyDescent="0.25">
      <c r="A83" s="98"/>
      <c r="B83" s="22"/>
      <c r="C83" s="29"/>
      <c r="D83" s="29"/>
    </row>
    <row r="84" spans="1:4" ht="20.25" x14ac:dyDescent="0.25">
      <c r="A84" s="98"/>
      <c r="B84" s="22"/>
      <c r="C84" s="29"/>
      <c r="D84" s="29"/>
    </row>
    <row r="85" spans="1:4" ht="20.25" x14ac:dyDescent="0.25">
      <c r="A85" s="98"/>
      <c r="B85" s="22"/>
      <c r="C85" s="29"/>
      <c r="D85" s="29"/>
    </row>
    <row r="86" spans="1:4" ht="20.25" x14ac:dyDescent="0.25">
      <c r="A86" s="98"/>
      <c r="B86" s="22"/>
      <c r="C86" s="29"/>
      <c r="D86" s="29"/>
    </row>
    <row r="87" spans="1:4" ht="20.25" x14ac:dyDescent="0.25">
      <c r="A87" s="98"/>
      <c r="B87" s="22"/>
      <c r="C87" s="29"/>
      <c r="D87" s="29"/>
    </row>
    <row r="88" spans="1:4" ht="20.25" x14ac:dyDescent="0.25">
      <c r="A88" s="98"/>
      <c r="B88" s="22"/>
      <c r="C88" s="29"/>
      <c r="D88" s="29"/>
    </row>
    <row r="89" spans="1:4" ht="20.25" x14ac:dyDescent="0.25">
      <c r="A89" s="98"/>
      <c r="B89" s="22"/>
      <c r="C89" s="29"/>
      <c r="D89" s="29"/>
    </row>
    <row r="90" spans="1:4" ht="20.25" x14ac:dyDescent="0.25">
      <c r="A90" s="98"/>
      <c r="B90" s="22"/>
      <c r="C90" s="29"/>
      <c r="D90" s="29"/>
    </row>
    <row r="91" spans="1:4" ht="20.25" x14ac:dyDescent="0.25">
      <c r="A91" s="98"/>
      <c r="B91" s="22"/>
      <c r="C91" s="29"/>
      <c r="D91" s="29"/>
    </row>
    <row r="92" spans="1:4" ht="20.25" x14ac:dyDescent="0.25">
      <c r="A92" s="98"/>
      <c r="B92" s="22"/>
      <c r="C92" s="29"/>
      <c r="D92" s="29"/>
    </row>
    <row r="93" spans="1:4" ht="20.25" x14ac:dyDescent="0.25">
      <c r="A93" s="98"/>
      <c r="B93" s="22"/>
      <c r="C93" s="29"/>
      <c r="D93" s="29"/>
    </row>
    <row r="94" spans="1:4" ht="20.25" x14ac:dyDescent="0.25">
      <c r="A94" s="98"/>
      <c r="B94" s="22"/>
      <c r="C94" s="29"/>
      <c r="D94" s="29"/>
    </row>
    <row r="95" spans="1:4" ht="20.25" x14ac:dyDescent="0.25">
      <c r="A95" s="98"/>
      <c r="B95" s="22"/>
      <c r="C95" s="29"/>
      <c r="D95" s="29"/>
    </row>
    <row r="96" spans="1:4" ht="20.25" x14ac:dyDescent="0.25">
      <c r="A96" s="98"/>
      <c r="B96" s="22"/>
      <c r="C96" s="29"/>
      <c r="D96" s="29"/>
    </row>
    <row r="97" spans="1:4" ht="20.25" x14ac:dyDescent="0.25">
      <c r="A97" s="98"/>
      <c r="B97" s="22"/>
      <c r="C97" s="29"/>
      <c r="D97" s="29"/>
    </row>
    <row r="98" spans="1:4" ht="20.25" x14ac:dyDescent="0.25">
      <c r="A98" s="98"/>
      <c r="B98" s="22"/>
      <c r="C98" s="29"/>
      <c r="D98" s="29"/>
    </row>
    <row r="99" spans="1:4" ht="20.25" x14ac:dyDescent="0.25">
      <c r="A99" s="98"/>
      <c r="B99" s="22"/>
      <c r="C99" s="29"/>
      <c r="D99" s="29"/>
    </row>
    <row r="100" spans="1:4" ht="20.25" x14ac:dyDescent="0.25">
      <c r="A100" s="98"/>
      <c r="B100" s="22"/>
      <c r="C100" s="29"/>
      <c r="D100" s="29"/>
    </row>
    <row r="101" spans="1:4" ht="20.25" x14ac:dyDescent="0.25">
      <c r="A101" s="98"/>
      <c r="B101" s="22"/>
      <c r="C101" s="29"/>
      <c r="D101" s="29"/>
    </row>
    <row r="102" spans="1:4" ht="20.25" x14ac:dyDescent="0.25">
      <c r="A102" s="98"/>
      <c r="B102" s="22"/>
      <c r="C102" s="29"/>
      <c r="D102" s="29"/>
    </row>
    <row r="103" spans="1:4" ht="20.25" x14ac:dyDescent="0.25">
      <c r="A103" s="98"/>
      <c r="B103" s="22"/>
      <c r="C103" s="29"/>
      <c r="D103" s="29"/>
    </row>
    <row r="104" spans="1:4" ht="20.25" x14ac:dyDescent="0.25">
      <c r="A104" s="98"/>
      <c r="B104" s="22"/>
      <c r="C104" s="29"/>
      <c r="D104" s="29"/>
    </row>
    <row r="105" spans="1:4" ht="20.25" x14ac:dyDescent="0.25">
      <c r="A105" s="98"/>
      <c r="B105" s="22"/>
      <c r="C105" s="29"/>
      <c r="D105" s="29"/>
    </row>
    <row r="106" spans="1:4" ht="20.25" x14ac:dyDescent="0.25">
      <c r="A106" s="98"/>
      <c r="B106" s="22"/>
      <c r="C106" s="29"/>
      <c r="D106" s="29"/>
    </row>
    <row r="107" spans="1:4" ht="20.25" x14ac:dyDescent="0.25">
      <c r="A107" s="98"/>
      <c r="B107" s="22"/>
      <c r="C107" s="29"/>
      <c r="D107" s="29"/>
    </row>
    <row r="108" spans="1:4" ht="20.25" x14ac:dyDescent="0.25">
      <c r="A108" s="98"/>
      <c r="B108" s="22"/>
      <c r="C108" s="29"/>
      <c r="D108" s="29"/>
    </row>
    <row r="109" spans="1:4" ht="20.25" x14ac:dyDescent="0.25">
      <c r="A109" s="98"/>
      <c r="B109" s="22"/>
      <c r="C109" s="29"/>
      <c r="D109" s="29"/>
    </row>
    <row r="110" spans="1:4" ht="20.25" x14ac:dyDescent="0.25">
      <c r="A110" s="98"/>
      <c r="B110" s="22"/>
      <c r="C110" s="29"/>
      <c r="D110" s="29"/>
    </row>
    <row r="111" spans="1:4" ht="20.25" x14ac:dyDescent="0.25">
      <c r="A111" s="98"/>
      <c r="B111" s="22"/>
      <c r="C111" s="29"/>
      <c r="D111" s="29"/>
    </row>
    <row r="112" spans="1:4" ht="20.25" x14ac:dyDescent="0.25">
      <c r="A112" s="98"/>
      <c r="B112" s="22"/>
      <c r="C112" s="29"/>
      <c r="D112" s="29"/>
    </row>
    <row r="113" spans="1:4" ht="20.25" x14ac:dyDescent="0.25">
      <c r="A113" s="98"/>
      <c r="B113" s="22"/>
      <c r="C113" s="29"/>
      <c r="D113" s="29"/>
    </row>
    <row r="114" spans="1:4" ht="20.25" x14ac:dyDescent="0.25">
      <c r="A114" s="98"/>
      <c r="B114" s="22"/>
      <c r="C114" s="29"/>
      <c r="D114" s="29"/>
    </row>
    <row r="115" spans="1:4" ht="20.25" x14ac:dyDescent="0.25">
      <c r="A115" s="98"/>
      <c r="B115" s="22"/>
      <c r="C115" s="29"/>
      <c r="D115" s="29"/>
    </row>
    <row r="116" spans="1:4" ht="20.25" x14ac:dyDescent="0.25">
      <c r="A116" s="98"/>
      <c r="B116" s="22"/>
      <c r="C116" s="29"/>
      <c r="D116" s="29"/>
    </row>
    <row r="117" spans="1:4" ht="20.25" x14ac:dyDescent="0.25">
      <c r="A117" s="98"/>
      <c r="B117" s="22"/>
      <c r="C117" s="29"/>
      <c r="D117" s="29"/>
    </row>
    <row r="118" spans="1:4" ht="20.25" x14ac:dyDescent="0.25">
      <c r="A118" s="98"/>
      <c r="B118" s="22"/>
      <c r="C118" s="29"/>
      <c r="D118" s="29"/>
    </row>
    <row r="119" spans="1:4" ht="20.25" x14ac:dyDescent="0.25">
      <c r="A119" s="98"/>
      <c r="B119" s="22"/>
      <c r="C119" s="29"/>
      <c r="D119" s="29"/>
    </row>
    <row r="120" spans="1:4" ht="20.25" x14ac:dyDescent="0.25">
      <c r="A120" s="98"/>
      <c r="B120" s="22"/>
      <c r="C120" s="29"/>
      <c r="D120" s="29"/>
    </row>
    <row r="121" spans="1:4" ht="20.25" x14ac:dyDescent="0.25">
      <c r="A121" s="98"/>
      <c r="B121" s="22"/>
      <c r="C121" s="29"/>
      <c r="D121" s="29"/>
    </row>
    <row r="122" spans="1:4" ht="20.25" x14ac:dyDescent="0.25">
      <c r="A122" s="98"/>
      <c r="B122" s="22"/>
      <c r="C122" s="29"/>
      <c r="D122" s="29"/>
    </row>
    <row r="123" spans="1:4" ht="20.25" x14ac:dyDescent="0.25">
      <c r="A123" s="98"/>
      <c r="B123" s="22"/>
      <c r="C123" s="29"/>
      <c r="D123" s="29"/>
    </row>
    <row r="124" spans="1:4" ht="20.25" x14ac:dyDescent="0.25">
      <c r="A124" s="98"/>
      <c r="B124" s="22"/>
      <c r="C124" s="29"/>
      <c r="D124" s="29"/>
    </row>
    <row r="125" spans="1:4" ht="20.25" x14ac:dyDescent="0.25">
      <c r="A125" s="98"/>
      <c r="B125" s="22"/>
      <c r="C125" s="29"/>
      <c r="D125" s="29"/>
    </row>
    <row r="126" spans="1:4" ht="20.25" x14ac:dyDescent="0.25">
      <c r="A126" s="98"/>
      <c r="B126" s="22"/>
      <c r="C126" s="29"/>
      <c r="D126" s="29"/>
    </row>
    <row r="127" spans="1:4" ht="20.25" x14ac:dyDescent="0.25">
      <c r="A127" s="98"/>
      <c r="B127" s="22"/>
      <c r="C127" s="29"/>
      <c r="D127" s="29"/>
    </row>
    <row r="128" spans="1:4" ht="20.25" x14ac:dyDescent="0.25">
      <c r="A128" s="98"/>
      <c r="B128" s="22"/>
      <c r="C128" s="29"/>
      <c r="D128" s="29"/>
    </row>
    <row r="129" spans="1:4" ht="20.25" x14ac:dyDescent="0.25">
      <c r="A129" s="98"/>
      <c r="B129" s="22"/>
      <c r="C129" s="29"/>
      <c r="D129" s="29"/>
    </row>
    <row r="130" spans="1:4" ht="20.25" x14ac:dyDescent="0.25">
      <c r="A130" s="98"/>
      <c r="B130" s="22"/>
      <c r="C130" s="29"/>
      <c r="D130" s="29"/>
    </row>
    <row r="131" spans="1:4" ht="20.25" x14ac:dyDescent="0.25">
      <c r="A131" s="98"/>
      <c r="B131" s="22"/>
      <c r="C131" s="29"/>
      <c r="D131" s="29"/>
    </row>
    <row r="132" spans="1:4" ht="20.25" x14ac:dyDescent="0.25">
      <c r="A132" s="98"/>
      <c r="B132" s="22"/>
      <c r="C132" s="29"/>
      <c r="D132" s="29"/>
    </row>
    <row r="133" spans="1:4" ht="20.25" x14ac:dyDescent="0.25">
      <c r="A133" s="98"/>
      <c r="B133" s="22"/>
      <c r="C133" s="29"/>
      <c r="D133" s="29"/>
    </row>
    <row r="134" spans="1:4" ht="20.25" x14ac:dyDescent="0.25">
      <c r="A134" s="98"/>
      <c r="B134" s="22"/>
      <c r="C134" s="29"/>
      <c r="D134" s="29"/>
    </row>
    <row r="135" spans="1:4" ht="20.25" x14ac:dyDescent="0.25">
      <c r="A135" s="98"/>
      <c r="B135" s="22"/>
      <c r="C135" s="29"/>
      <c r="D135" s="29"/>
    </row>
    <row r="136" spans="1:4" ht="20.25" x14ac:dyDescent="0.25">
      <c r="A136" s="98"/>
      <c r="B136" s="22"/>
      <c r="C136" s="29"/>
      <c r="D136" s="29"/>
    </row>
    <row r="137" spans="1:4" ht="20.25" x14ac:dyDescent="0.25">
      <c r="A137" s="98"/>
      <c r="B137" s="22"/>
      <c r="C137" s="29"/>
      <c r="D137" s="29"/>
    </row>
    <row r="138" spans="1:4" ht="20.25" x14ac:dyDescent="0.25">
      <c r="A138" s="98"/>
      <c r="B138" s="22"/>
      <c r="C138" s="29"/>
      <c r="D138" s="29"/>
    </row>
    <row r="139" spans="1:4" ht="20.25" x14ac:dyDescent="0.25">
      <c r="A139" s="98"/>
      <c r="B139" s="22"/>
      <c r="C139" s="29"/>
      <c r="D139" s="29"/>
    </row>
    <row r="140" spans="1:4" ht="20.25" x14ac:dyDescent="0.25">
      <c r="A140" s="98"/>
      <c r="B140" s="22"/>
      <c r="C140" s="29"/>
      <c r="D140" s="29"/>
    </row>
    <row r="141" spans="1:4" ht="20.25" x14ac:dyDescent="0.25">
      <c r="A141" s="98"/>
      <c r="B141" s="22"/>
      <c r="C141" s="29"/>
      <c r="D141" s="29"/>
    </row>
    <row r="142" spans="1:4" ht="20.25" x14ac:dyDescent="0.25">
      <c r="A142" s="98"/>
      <c r="B142" s="22"/>
      <c r="C142" s="29"/>
      <c r="D142" s="29"/>
    </row>
    <row r="143" spans="1:4" ht="20.25" x14ac:dyDescent="0.25">
      <c r="A143" s="98"/>
      <c r="B143" s="22"/>
      <c r="C143" s="29"/>
      <c r="D143" s="29"/>
    </row>
    <row r="144" spans="1:4" ht="20.25" x14ac:dyDescent="0.25">
      <c r="A144" s="98"/>
      <c r="B144" s="22"/>
      <c r="C144" s="29"/>
      <c r="D144" s="29"/>
    </row>
    <row r="145" spans="1:4" ht="20.25" x14ac:dyDescent="0.25">
      <c r="A145" s="98"/>
      <c r="B145" s="22"/>
      <c r="C145" s="29"/>
      <c r="D145" s="29"/>
    </row>
    <row r="146" spans="1:4" ht="20.25" x14ac:dyDescent="0.25">
      <c r="A146" s="98"/>
      <c r="B146" s="22"/>
      <c r="C146" s="29"/>
      <c r="D146" s="29"/>
    </row>
    <row r="147" spans="1:4" ht="20.25" x14ac:dyDescent="0.25">
      <c r="A147" s="98"/>
      <c r="B147" s="22"/>
      <c r="C147" s="29"/>
      <c r="D147" s="29"/>
    </row>
    <row r="148" spans="1:4" ht="20.25" x14ac:dyDescent="0.25">
      <c r="A148" s="98"/>
      <c r="B148" s="22"/>
      <c r="C148" s="29"/>
      <c r="D148" s="29"/>
    </row>
    <row r="149" spans="1:4" ht="20.25" x14ac:dyDescent="0.25">
      <c r="A149" s="98"/>
      <c r="B149" s="22"/>
      <c r="C149" s="29"/>
      <c r="D149" s="29"/>
    </row>
    <row r="150" spans="1:4" ht="20.25" x14ac:dyDescent="0.25">
      <c r="A150" s="98"/>
      <c r="B150" s="22"/>
      <c r="C150" s="29"/>
      <c r="D150" s="29"/>
    </row>
    <row r="151" spans="1:4" ht="20.25" x14ac:dyDescent="0.25">
      <c r="A151" s="98"/>
      <c r="B151" s="22"/>
      <c r="C151" s="29"/>
      <c r="D151" s="29"/>
    </row>
    <row r="152" spans="1:4" ht="20.25" x14ac:dyDescent="0.25">
      <c r="A152" s="98"/>
      <c r="B152" s="22"/>
      <c r="C152" s="29"/>
      <c r="D152" s="29"/>
    </row>
    <row r="153" spans="1:4" ht="20.25" x14ac:dyDescent="0.25">
      <c r="A153" s="98"/>
      <c r="B153" s="22"/>
      <c r="C153" s="29"/>
      <c r="D153" s="29"/>
    </row>
    <row r="154" spans="1:4" ht="20.25" x14ac:dyDescent="0.25">
      <c r="A154" s="98"/>
      <c r="B154" s="22"/>
      <c r="C154" s="29"/>
      <c r="D154" s="29"/>
    </row>
    <row r="155" spans="1:4" ht="20.25" x14ac:dyDescent="0.25">
      <c r="A155" s="98"/>
      <c r="B155" s="22"/>
      <c r="C155" s="29"/>
      <c r="D155" s="29"/>
    </row>
    <row r="156" spans="1:4" ht="20.25" x14ac:dyDescent="0.25">
      <c r="A156" s="98"/>
      <c r="B156" s="22"/>
      <c r="C156" s="29"/>
      <c r="D156" s="29"/>
    </row>
    <row r="157" spans="1:4" ht="20.25" x14ac:dyDescent="0.25">
      <c r="A157" s="98"/>
      <c r="B157" s="22"/>
      <c r="C157" s="29"/>
      <c r="D157" s="29"/>
    </row>
    <row r="158" spans="1:4" ht="20.25" x14ac:dyDescent="0.25">
      <c r="A158" s="98"/>
      <c r="B158" s="22"/>
      <c r="C158" s="29"/>
      <c r="D158" s="29"/>
    </row>
    <row r="159" spans="1:4" ht="20.25" x14ac:dyDescent="0.25">
      <c r="A159" s="98"/>
      <c r="B159" s="22"/>
      <c r="C159" s="29"/>
      <c r="D159" s="29"/>
    </row>
    <row r="160" spans="1:4" ht="20.25" x14ac:dyDescent="0.25">
      <c r="A160" s="98"/>
      <c r="B160" s="22"/>
      <c r="C160" s="29"/>
      <c r="D160" s="29"/>
    </row>
    <row r="161" spans="1:4" ht="20.25" x14ac:dyDescent="0.25">
      <c r="A161" s="98"/>
      <c r="B161" s="22"/>
      <c r="C161" s="29"/>
      <c r="D161" s="29"/>
    </row>
    <row r="162" spans="1:4" ht="20.25" x14ac:dyDescent="0.25">
      <c r="A162" s="98"/>
      <c r="B162" s="22"/>
      <c r="C162" s="29"/>
      <c r="D162" s="29"/>
    </row>
    <row r="163" spans="1:4" ht="20.25" x14ac:dyDescent="0.25">
      <c r="A163" s="98"/>
      <c r="B163" s="22"/>
      <c r="C163" s="29"/>
      <c r="D163" s="29"/>
    </row>
    <row r="164" spans="1:4" ht="20.25" x14ac:dyDescent="0.25">
      <c r="A164" s="98"/>
      <c r="B164" s="22"/>
      <c r="C164" s="29"/>
      <c r="D164" s="29"/>
    </row>
    <row r="165" spans="1:4" ht="20.25" x14ac:dyDescent="0.25">
      <c r="A165" s="98"/>
      <c r="B165" s="22"/>
      <c r="C165" s="29"/>
      <c r="D165" s="29"/>
    </row>
    <row r="166" spans="1:4" ht="20.25" x14ac:dyDescent="0.25">
      <c r="A166" s="98"/>
      <c r="B166" s="22"/>
      <c r="C166" s="29"/>
      <c r="D166" s="29"/>
    </row>
    <row r="167" spans="1:4" ht="20.25" x14ac:dyDescent="0.25">
      <c r="A167" s="98"/>
      <c r="B167" s="22"/>
      <c r="C167" s="29"/>
      <c r="D167" s="29"/>
    </row>
    <row r="168" spans="1:4" ht="20.25" x14ac:dyDescent="0.25">
      <c r="A168" s="98"/>
      <c r="B168" s="22"/>
      <c r="C168" s="29"/>
      <c r="D168" s="29"/>
    </row>
    <row r="169" spans="1:4" ht="20.25" x14ac:dyDescent="0.25">
      <c r="A169" s="98"/>
      <c r="B169" s="22"/>
      <c r="C169" s="29"/>
      <c r="D169" s="29"/>
    </row>
    <row r="170" spans="1:4" ht="20.25" x14ac:dyDescent="0.25">
      <c r="A170" s="98"/>
      <c r="B170" s="22"/>
      <c r="C170" s="29"/>
      <c r="D170" s="29"/>
    </row>
    <row r="171" spans="1:4" ht="20.25" x14ac:dyDescent="0.25">
      <c r="A171" s="98"/>
      <c r="B171" s="22"/>
      <c r="C171" s="29"/>
      <c r="D171" s="29"/>
    </row>
    <row r="172" spans="1:4" ht="20.25" x14ac:dyDescent="0.25">
      <c r="A172" s="98"/>
      <c r="B172" s="22"/>
      <c r="C172" s="29"/>
      <c r="D172" s="29"/>
    </row>
    <row r="173" spans="1:4" ht="20.25" x14ac:dyDescent="0.25">
      <c r="A173" s="98"/>
      <c r="B173" s="22"/>
      <c r="C173" s="29"/>
      <c r="D173" s="29"/>
    </row>
    <row r="174" spans="1:4" ht="20.25" x14ac:dyDescent="0.25">
      <c r="A174" s="98"/>
      <c r="B174" s="22"/>
      <c r="C174" s="29"/>
      <c r="D174" s="29"/>
    </row>
    <row r="175" spans="1:4" ht="20.25" x14ac:dyDescent="0.25">
      <c r="A175" s="98"/>
      <c r="B175" s="22"/>
      <c r="C175" s="29"/>
      <c r="D175" s="29"/>
    </row>
    <row r="176" spans="1:4" ht="20.25" x14ac:dyDescent="0.25">
      <c r="A176" s="98"/>
      <c r="B176" s="22"/>
      <c r="C176" s="29"/>
      <c r="D176" s="29"/>
    </row>
    <row r="177" spans="1:4" ht="20.25" x14ac:dyDescent="0.25">
      <c r="A177" s="98"/>
      <c r="B177" s="22"/>
      <c r="C177" s="29"/>
      <c r="D177" s="29"/>
    </row>
    <row r="178" spans="1:4" ht="20.25" x14ac:dyDescent="0.25">
      <c r="A178" s="98"/>
      <c r="B178" s="22"/>
      <c r="C178" s="29"/>
      <c r="D178" s="29"/>
    </row>
    <row r="179" spans="1:4" ht="20.25" x14ac:dyDescent="0.25">
      <c r="A179" s="98"/>
      <c r="B179" s="22"/>
      <c r="C179" s="29"/>
      <c r="D179" s="29"/>
    </row>
    <row r="180" spans="1:4" ht="20.25" x14ac:dyDescent="0.25">
      <c r="A180" s="98"/>
      <c r="B180" s="22"/>
      <c r="C180" s="29"/>
      <c r="D180" s="29"/>
    </row>
    <row r="181" spans="1:4" ht="20.25" x14ac:dyDescent="0.25">
      <c r="A181" s="98"/>
      <c r="B181" s="22"/>
      <c r="C181" s="29"/>
      <c r="D181" s="29"/>
    </row>
    <row r="182" spans="1:4" ht="20.25" x14ac:dyDescent="0.25">
      <c r="A182" s="98"/>
      <c r="B182" s="22"/>
      <c r="C182" s="29"/>
      <c r="D182" s="29"/>
    </row>
    <row r="183" spans="1:4" ht="20.25" x14ac:dyDescent="0.25">
      <c r="A183" s="98"/>
      <c r="B183" s="22"/>
      <c r="C183" s="29"/>
      <c r="D183" s="29"/>
    </row>
    <row r="184" spans="1:4" ht="20.25" x14ac:dyDescent="0.25">
      <c r="A184" s="98"/>
      <c r="B184" s="22"/>
      <c r="C184" s="29"/>
      <c r="D184" s="29"/>
    </row>
    <row r="185" spans="1:4" ht="20.25" x14ac:dyDescent="0.25">
      <c r="A185" s="98"/>
      <c r="B185" s="22"/>
      <c r="C185" s="29"/>
      <c r="D185" s="29"/>
    </row>
    <row r="186" spans="1:4" ht="20.25" x14ac:dyDescent="0.25">
      <c r="A186" s="98"/>
      <c r="B186" s="22"/>
      <c r="C186" s="29"/>
      <c r="D186" s="29"/>
    </row>
    <row r="187" spans="1:4" ht="20.25" x14ac:dyDescent="0.25">
      <c r="A187" s="98"/>
      <c r="B187" s="22"/>
      <c r="C187" s="29"/>
      <c r="D187" s="29"/>
    </row>
    <row r="188" spans="1:4" ht="20.25" x14ac:dyDescent="0.25">
      <c r="A188" s="98"/>
      <c r="B188" s="22"/>
      <c r="C188" s="29"/>
      <c r="D188" s="29"/>
    </row>
    <row r="189" spans="1:4" ht="20.25" x14ac:dyDescent="0.25">
      <c r="A189" s="98"/>
      <c r="B189" s="22"/>
      <c r="C189" s="29"/>
      <c r="D189" s="29"/>
    </row>
    <row r="190" spans="1:4" ht="20.25" x14ac:dyDescent="0.25">
      <c r="A190" s="98"/>
      <c r="B190" s="22"/>
      <c r="C190" s="29"/>
      <c r="D190" s="29"/>
    </row>
    <row r="191" spans="1:4" ht="20.25" x14ac:dyDescent="0.25">
      <c r="A191" s="98"/>
      <c r="B191" s="22"/>
      <c r="C191" s="29"/>
      <c r="D191" s="29"/>
    </row>
    <row r="192" spans="1:4" ht="20.25" x14ac:dyDescent="0.25">
      <c r="A192" s="98"/>
      <c r="B192" s="22"/>
      <c r="C192" s="29"/>
      <c r="D192" s="29"/>
    </row>
    <row r="193" spans="1:4" ht="20.25" x14ac:dyDescent="0.25">
      <c r="A193" s="98"/>
      <c r="B193" s="22"/>
      <c r="C193" s="29"/>
      <c r="D193" s="29"/>
    </row>
    <row r="194" spans="1:4" ht="20.25" x14ac:dyDescent="0.25">
      <c r="A194" s="98"/>
      <c r="B194" s="22"/>
      <c r="C194" s="29"/>
      <c r="D194" s="29"/>
    </row>
    <row r="195" spans="1:4" ht="20.25" x14ac:dyDescent="0.25">
      <c r="A195" s="98"/>
      <c r="B195" s="22"/>
      <c r="C195" s="29"/>
      <c r="D195" s="29"/>
    </row>
    <row r="196" spans="1:4" ht="20.25" x14ac:dyDescent="0.25">
      <c r="A196" s="98"/>
      <c r="B196" s="22"/>
      <c r="C196" s="29"/>
      <c r="D196" s="29"/>
    </row>
    <row r="197" spans="1:4" ht="20.25" x14ac:dyDescent="0.25">
      <c r="A197" s="98"/>
      <c r="B197" s="22"/>
      <c r="C197" s="29"/>
      <c r="D197" s="29"/>
    </row>
    <row r="198" spans="1:4" ht="20.25" x14ac:dyDescent="0.25">
      <c r="A198" s="98"/>
      <c r="B198" s="22"/>
      <c r="C198" s="29"/>
      <c r="D198" s="29"/>
    </row>
    <row r="199" spans="1:4" ht="20.25" x14ac:dyDescent="0.25">
      <c r="A199" s="98"/>
      <c r="B199" s="22"/>
      <c r="C199" s="29"/>
      <c r="D199" s="29"/>
    </row>
    <row r="200" spans="1:4" ht="20.25" x14ac:dyDescent="0.25">
      <c r="A200" s="98"/>
      <c r="B200" s="22"/>
      <c r="C200" s="29"/>
      <c r="D200" s="29"/>
    </row>
    <row r="201" spans="1:4" ht="20.25" x14ac:dyDescent="0.25">
      <c r="A201" s="98"/>
      <c r="B201" s="22"/>
      <c r="C201" s="29"/>
      <c r="D201" s="29"/>
    </row>
    <row r="202" spans="1:4" ht="20.25" x14ac:dyDescent="0.25">
      <c r="A202" s="98"/>
      <c r="B202" s="22"/>
      <c r="C202" s="29"/>
      <c r="D202" s="29"/>
    </row>
    <row r="203" spans="1:4" ht="20.25" x14ac:dyDescent="0.25">
      <c r="A203" s="98"/>
      <c r="B203" s="22"/>
      <c r="C203" s="29"/>
      <c r="D203" s="29"/>
    </row>
    <row r="204" spans="1:4" ht="20.25" x14ac:dyDescent="0.25">
      <c r="A204" s="98"/>
      <c r="B204" s="22"/>
      <c r="C204" s="29"/>
      <c r="D204" s="29"/>
    </row>
    <row r="205" spans="1:4" ht="20.25" x14ac:dyDescent="0.25">
      <c r="A205" s="98"/>
      <c r="B205" s="22"/>
      <c r="C205" s="29"/>
      <c r="D205" s="29"/>
    </row>
    <row r="206" spans="1:4" ht="20.25" x14ac:dyDescent="0.25">
      <c r="A206" s="98"/>
      <c r="B206" s="22"/>
      <c r="C206" s="29"/>
      <c r="D206" s="29"/>
    </row>
    <row r="207" spans="1:4" ht="20.25" x14ac:dyDescent="0.25">
      <c r="A207" s="98"/>
      <c r="B207" s="22"/>
      <c r="C207" s="29"/>
      <c r="D207" s="29"/>
    </row>
    <row r="208" spans="1:4" x14ac:dyDescent="0.25">
      <c r="A208" s="78"/>
      <c r="B208" s="22"/>
      <c r="C208" s="22"/>
      <c r="D208" s="22"/>
    </row>
    <row r="209" spans="1:8" ht="20.25" x14ac:dyDescent="0.25">
      <c r="A209" s="78"/>
      <c r="B209" s="25" t="s">
        <v>194</v>
      </c>
      <c r="C209" s="25" t="s">
        <v>195</v>
      </c>
      <c r="D209" s="28" t="s">
        <v>194</v>
      </c>
      <c r="E209" s="28" t="s">
        <v>195</v>
      </c>
    </row>
    <row r="210" spans="1:8" ht="21" x14ac:dyDescent="0.35">
      <c r="A210" s="78"/>
      <c r="B210" s="26" t="s">
        <v>196</v>
      </c>
      <c r="C210" s="26" t="s">
        <v>197</v>
      </c>
      <c r="D210" t="s">
        <v>196</v>
      </c>
      <c r="F210" t="str">
        <f>IF(NOT(ISBLANK(D210)),D210,IF(NOT(ISBLANK(E210)),"     "&amp;E210,FALSE))</f>
        <v>Afectación Económica o presupuestal</v>
      </c>
      <c r="G210" t="s">
        <v>196</v>
      </c>
      <c r="H210" t="str">
        <f>IF(NOT(ISERROR(MATCH(G210,_xlfn.ANCHORARRAY(B221),0))),F223&amp;"Por favor no seleccionar los criterios de impacto",G210)</f>
        <v>❌Por favor no seleccionar los criterios de impacto</v>
      </c>
    </row>
    <row r="211" spans="1:8" ht="21" x14ac:dyDescent="0.35">
      <c r="A211" s="78"/>
      <c r="B211" s="26" t="s">
        <v>196</v>
      </c>
      <c r="C211" s="26" t="s">
        <v>171</v>
      </c>
      <c r="E211" t="s">
        <v>197</v>
      </c>
      <c r="F211" t="str">
        <f t="shared" ref="F211:F221" si="0">IF(NOT(ISBLANK(D211)),D211,IF(NOT(ISBLANK(E211)),"     "&amp;E211,FALSE))</f>
        <v xml:space="preserve">     Afectación menor a 10 SMLMV .</v>
      </c>
    </row>
    <row r="212" spans="1:8" ht="21" x14ac:dyDescent="0.35">
      <c r="A212" s="78"/>
      <c r="B212" s="26" t="s">
        <v>196</v>
      </c>
      <c r="C212" s="26" t="s">
        <v>174</v>
      </c>
      <c r="E212" t="s">
        <v>171</v>
      </c>
      <c r="F212" t="str">
        <f t="shared" si="0"/>
        <v xml:space="preserve">     Entre 10 y 50 SMLMV </v>
      </c>
    </row>
    <row r="213" spans="1:8" ht="21" x14ac:dyDescent="0.35">
      <c r="A213" s="78"/>
      <c r="B213" s="26" t="s">
        <v>196</v>
      </c>
      <c r="C213" s="26" t="s">
        <v>178</v>
      </c>
      <c r="E213" t="s">
        <v>174</v>
      </c>
      <c r="F213" t="str">
        <f t="shared" si="0"/>
        <v xml:space="preserve">     Entre 50 y 100 SMLMV </v>
      </c>
    </row>
    <row r="214" spans="1:8" ht="21" x14ac:dyDescent="0.35">
      <c r="A214" s="78"/>
      <c r="B214" s="26" t="s">
        <v>196</v>
      </c>
      <c r="C214" s="26" t="s">
        <v>182</v>
      </c>
      <c r="E214" t="s">
        <v>178</v>
      </c>
      <c r="F214" t="str">
        <f t="shared" si="0"/>
        <v xml:space="preserve">     Entre 100 y 500 SMLMV </v>
      </c>
    </row>
    <row r="215" spans="1:8" ht="21" x14ac:dyDescent="0.35">
      <c r="A215" s="78"/>
      <c r="B215" s="26" t="s">
        <v>164</v>
      </c>
      <c r="C215" s="26" t="s">
        <v>168</v>
      </c>
      <c r="E215" t="s">
        <v>182</v>
      </c>
      <c r="F215" t="str">
        <f t="shared" si="0"/>
        <v xml:space="preserve">     Mayor a 500 SMLMV </v>
      </c>
    </row>
    <row r="216" spans="1:8" ht="21" x14ac:dyDescent="0.35">
      <c r="A216" s="78"/>
      <c r="B216" s="26" t="s">
        <v>164</v>
      </c>
      <c r="C216" s="26" t="s">
        <v>172</v>
      </c>
      <c r="D216" t="s">
        <v>164</v>
      </c>
      <c r="F216" t="str">
        <f t="shared" si="0"/>
        <v>Pérdida Reputacional</v>
      </c>
    </row>
    <row r="217" spans="1:8" ht="21" x14ac:dyDescent="0.35">
      <c r="A217" s="78"/>
      <c r="B217" s="26" t="s">
        <v>164</v>
      </c>
      <c r="C217" s="26" t="s">
        <v>175</v>
      </c>
      <c r="E217" t="s">
        <v>168</v>
      </c>
      <c r="F217" t="str">
        <f t="shared" si="0"/>
        <v xml:space="preserve">     El riesgo afecta la imagen de alguna área de la organización</v>
      </c>
    </row>
    <row r="218" spans="1:8" ht="21" x14ac:dyDescent="0.35">
      <c r="A218" s="78"/>
      <c r="B218" s="26" t="s">
        <v>164</v>
      </c>
      <c r="C218" s="26" t="s">
        <v>179</v>
      </c>
      <c r="E218" t="s">
        <v>172</v>
      </c>
      <c r="F218" t="str">
        <f t="shared" si="0"/>
        <v xml:space="preserve">     El riesgo afecta la imagen de la entidad internamente, de conocimiento general, nivel interno, de junta dircetiva y accionistas y/o de provedores</v>
      </c>
    </row>
    <row r="219" spans="1:8" ht="21" x14ac:dyDescent="0.35">
      <c r="A219" s="78"/>
      <c r="B219" s="26" t="s">
        <v>164</v>
      </c>
      <c r="C219" s="26" t="s">
        <v>183</v>
      </c>
      <c r="E219" t="s">
        <v>175</v>
      </c>
      <c r="F219" t="str">
        <f t="shared" si="0"/>
        <v xml:space="preserve">     El riesgo afecta la imagen de la entidad con algunos usuarios de relevancia frente al logro de los objetivos</v>
      </c>
    </row>
    <row r="220" spans="1:8" x14ac:dyDescent="0.25">
      <c r="A220" s="78"/>
      <c r="B220" s="27"/>
      <c r="C220" s="27"/>
      <c r="E220" t="s">
        <v>179</v>
      </c>
      <c r="F220" t="str">
        <f t="shared" si="0"/>
        <v xml:space="preserve">     El riesgo afecta la imagen de de la entidad con efecto publicitario sostenido a nivel de sector administrativo, nivel departamental o municipal</v>
      </c>
    </row>
    <row r="221" spans="1:8" x14ac:dyDescent="0.25">
      <c r="A221" s="78"/>
      <c r="B221" s="27" t="str" cm="1">
        <f t="array" ref="B221:B223">_xlfn.UNIQUE(Tabla1[[#All],[Criterios]])</f>
        <v>Criterios</v>
      </c>
      <c r="C221" s="27"/>
      <c r="E221" t="s">
        <v>183</v>
      </c>
      <c r="F221" t="str">
        <f t="shared" si="0"/>
        <v xml:space="preserve">     El riesgo afecta la imagen de la entidad a nivel nacional, con efecto publicitarios sostenible a nivel país</v>
      </c>
    </row>
    <row r="222" spans="1:8" x14ac:dyDescent="0.25">
      <c r="A222" s="78"/>
      <c r="B222" s="27" t="str">
        <v>Afectación Económica o presupuestal</v>
      </c>
      <c r="C222" s="27"/>
    </row>
    <row r="223" spans="1:8" x14ac:dyDescent="0.25">
      <c r="B223" s="27" t="str">
        <v>Pérdida Reputacional</v>
      </c>
      <c r="C223" s="27"/>
      <c r="F223" s="30" t="s">
        <v>198</v>
      </c>
    </row>
    <row r="224" spans="1:8" x14ac:dyDescent="0.25">
      <c r="B224" s="21"/>
      <c r="C224" s="21"/>
      <c r="F224" s="30" t="s">
        <v>199</v>
      </c>
    </row>
    <row r="225" spans="2:4" x14ac:dyDescent="0.25">
      <c r="B225" s="21"/>
      <c r="C225" s="21"/>
    </row>
    <row r="226" spans="2:4" x14ac:dyDescent="0.25">
      <c r="B226" s="21"/>
      <c r="C226" s="21"/>
    </row>
    <row r="227" spans="2:4" x14ac:dyDescent="0.25">
      <c r="B227" s="21"/>
      <c r="C227" s="21"/>
      <c r="D227" s="21"/>
    </row>
    <row r="228" spans="2:4" x14ac:dyDescent="0.25">
      <c r="B228" s="21"/>
      <c r="C228" s="21"/>
      <c r="D228" s="21"/>
    </row>
    <row r="229" spans="2:4" x14ac:dyDescent="0.25">
      <c r="B229" s="21"/>
      <c r="C229" s="21"/>
      <c r="D229" s="21"/>
    </row>
    <row r="230" spans="2:4" x14ac:dyDescent="0.25">
      <c r="B230" s="21"/>
      <c r="C230" s="21"/>
      <c r="D230" s="21"/>
    </row>
    <row r="231" spans="2:4" x14ac:dyDescent="0.25">
      <c r="B231" s="21"/>
      <c r="C231" s="21"/>
      <c r="D231" s="21"/>
    </row>
    <row r="232" spans="2:4" x14ac:dyDescent="0.25">
      <c r="B232" s="21"/>
      <c r="C232" s="21"/>
      <c r="D232" s="21"/>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election activeCell="F4" sqref="F4"/>
    </sheetView>
  </sheetViews>
  <sheetFormatPr baseColWidth="10" defaultColWidth="14.28515625" defaultRowHeight="12.75" x14ac:dyDescent="0.2"/>
  <cols>
    <col min="1" max="2" width="14.28515625" style="83"/>
    <col min="3" max="3" width="17" style="83" customWidth="1"/>
    <col min="4" max="4" width="14.28515625" style="83"/>
    <col min="5" max="5" width="46" style="83" customWidth="1"/>
    <col min="6" max="16384" width="14.28515625" style="83"/>
  </cols>
  <sheetData>
    <row r="1" spans="2:6" ht="24" customHeight="1" thickBot="1" x14ac:dyDescent="0.25">
      <c r="B1" s="462" t="s">
        <v>200</v>
      </c>
      <c r="C1" s="463"/>
      <c r="D1" s="463"/>
      <c r="E1" s="463"/>
      <c r="F1" s="464"/>
    </row>
    <row r="2" spans="2:6" ht="16.5" thickBot="1" x14ac:dyDescent="0.3">
      <c r="B2" s="84"/>
      <c r="C2" s="84"/>
      <c r="D2" s="84"/>
      <c r="E2" s="84"/>
      <c r="F2" s="84"/>
    </row>
    <row r="3" spans="2:6" ht="16.5" thickBot="1" x14ac:dyDescent="0.25">
      <c r="B3" s="466" t="s">
        <v>201</v>
      </c>
      <c r="C3" s="467"/>
      <c r="D3" s="467"/>
      <c r="E3" s="96" t="s">
        <v>202</v>
      </c>
      <c r="F3" s="97" t="s">
        <v>203</v>
      </c>
    </row>
    <row r="4" spans="2:6" ht="31.5" x14ac:dyDescent="0.2">
      <c r="B4" s="468" t="s">
        <v>204</v>
      </c>
      <c r="C4" s="470" t="s">
        <v>92</v>
      </c>
      <c r="D4" s="85" t="s">
        <v>104</v>
      </c>
      <c r="E4" s="86" t="s">
        <v>205</v>
      </c>
      <c r="F4" s="87">
        <v>0.25</v>
      </c>
    </row>
    <row r="5" spans="2:6" ht="47.25" x14ac:dyDescent="0.2">
      <c r="B5" s="469"/>
      <c r="C5" s="471"/>
      <c r="D5" s="88" t="s">
        <v>206</v>
      </c>
      <c r="E5" s="89" t="s">
        <v>207</v>
      </c>
      <c r="F5" s="90">
        <v>0.15</v>
      </c>
    </row>
    <row r="6" spans="2:6" ht="47.25" x14ac:dyDescent="0.2">
      <c r="B6" s="469"/>
      <c r="C6" s="471"/>
      <c r="D6" s="88" t="s">
        <v>121</v>
      </c>
      <c r="E6" s="89" t="s">
        <v>208</v>
      </c>
      <c r="F6" s="90">
        <v>0.1</v>
      </c>
    </row>
    <row r="7" spans="2:6" ht="63" x14ac:dyDescent="0.2">
      <c r="B7" s="469"/>
      <c r="C7" s="471" t="s">
        <v>93</v>
      </c>
      <c r="D7" s="88" t="s">
        <v>209</v>
      </c>
      <c r="E7" s="89" t="s">
        <v>210</v>
      </c>
      <c r="F7" s="90">
        <v>0.25</v>
      </c>
    </row>
    <row r="8" spans="2:6" ht="31.5" x14ac:dyDescent="0.2">
      <c r="B8" s="469"/>
      <c r="C8" s="471"/>
      <c r="D8" s="88" t="s">
        <v>105</v>
      </c>
      <c r="E8" s="89" t="s">
        <v>211</v>
      </c>
      <c r="F8" s="90">
        <v>0.15</v>
      </c>
    </row>
    <row r="9" spans="2:6" ht="47.25" x14ac:dyDescent="0.2">
      <c r="B9" s="469" t="s">
        <v>212</v>
      </c>
      <c r="C9" s="471" t="s">
        <v>95</v>
      </c>
      <c r="D9" s="88" t="s">
        <v>106</v>
      </c>
      <c r="E9" s="89" t="s">
        <v>213</v>
      </c>
      <c r="F9" s="91" t="s">
        <v>214</v>
      </c>
    </row>
    <row r="10" spans="2:6" ht="63" x14ac:dyDescent="0.2">
      <c r="B10" s="469"/>
      <c r="C10" s="471"/>
      <c r="D10" s="88" t="s">
        <v>215</v>
      </c>
      <c r="E10" s="89" t="s">
        <v>216</v>
      </c>
      <c r="F10" s="91" t="s">
        <v>214</v>
      </c>
    </row>
    <row r="11" spans="2:6" ht="47.25" x14ac:dyDescent="0.2">
      <c r="B11" s="469"/>
      <c r="C11" s="471" t="s">
        <v>96</v>
      </c>
      <c r="D11" s="88" t="s">
        <v>107</v>
      </c>
      <c r="E11" s="89" t="s">
        <v>217</v>
      </c>
      <c r="F11" s="91" t="s">
        <v>214</v>
      </c>
    </row>
    <row r="12" spans="2:6" ht="47.25" x14ac:dyDescent="0.2">
      <c r="B12" s="469"/>
      <c r="C12" s="471"/>
      <c r="D12" s="88" t="s">
        <v>218</v>
      </c>
      <c r="E12" s="89" t="s">
        <v>219</v>
      </c>
      <c r="F12" s="91" t="s">
        <v>214</v>
      </c>
    </row>
    <row r="13" spans="2:6" ht="31.5" x14ac:dyDescent="0.2">
      <c r="B13" s="469"/>
      <c r="C13" s="471" t="s">
        <v>97</v>
      </c>
      <c r="D13" s="88" t="s">
        <v>108</v>
      </c>
      <c r="E13" s="89" t="s">
        <v>220</v>
      </c>
      <c r="F13" s="91" t="s">
        <v>214</v>
      </c>
    </row>
    <row r="14" spans="2:6" ht="32.25" thickBot="1" x14ac:dyDescent="0.25">
      <c r="B14" s="472"/>
      <c r="C14" s="473"/>
      <c r="D14" s="92" t="s">
        <v>221</v>
      </c>
      <c r="E14" s="93" t="s">
        <v>222</v>
      </c>
      <c r="F14" s="94" t="s">
        <v>214</v>
      </c>
    </row>
    <row r="15" spans="2:6" ht="49.5" customHeight="1" x14ac:dyDescent="0.2">
      <c r="B15" s="465" t="s">
        <v>223</v>
      </c>
      <c r="C15" s="465"/>
      <c r="D15" s="465"/>
      <c r="E15" s="465"/>
      <c r="F15" s="465"/>
    </row>
    <row r="16" spans="2:6" ht="27" customHeight="1" x14ac:dyDescent="0.25">
      <c r="B16" s="95"/>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topLeftCell="A7" zoomScaleNormal="100" zoomScaleSheetLayoutView="100" workbookViewId="0">
      <selection activeCell="C9" sqref="C9"/>
    </sheetView>
  </sheetViews>
  <sheetFormatPr baseColWidth="10" defaultColWidth="10.85546875" defaultRowHeight="15.75" x14ac:dyDescent="0.25"/>
  <cols>
    <col min="1" max="1" width="2.42578125" style="159" customWidth="1"/>
    <col min="2" max="2" width="19.7109375" style="159" customWidth="1"/>
    <col min="3" max="3" width="50" style="159" customWidth="1"/>
    <col min="4" max="4" width="16.42578125" style="159" customWidth="1"/>
    <col min="5" max="5" width="2.42578125" style="134" customWidth="1"/>
    <col min="6" max="16384" width="10.85546875" style="134"/>
  </cols>
  <sheetData>
    <row r="1" spans="1:5" ht="16.5" thickBot="1" x14ac:dyDescent="0.3">
      <c r="A1" s="131"/>
      <c r="B1" s="132"/>
      <c r="C1" s="132"/>
      <c r="D1" s="132"/>
      <c r="E1" s="133"/>
    </row>
    <row r="2" spans="1:5" ht="24" customHeight="1" thickBot="1" x14ac:dyDescent="0.3">
      <c r="A2" s="135"/>
      <c r="B2" s="480" t="s">
        <v>251</v>
      </c>
      <c r="C2" s="481"/>
      <c r="D2" s="482"/>
      <c r="E2" s="136"/>
    </row>
    <row r="3" spans="1:5" ht="96.75" customHeight="1" thickBot="1" x14ac:dyDescent="0.3">
      <c r="A3" s="137"/>
      <c r="B3" s="483" t="s">
        <v>287</v>
      </c>
      <c r="C3" s="483"/>
      <c r="D3" s="483"/>
      <c r="E3" s="136"/>
    </row>
    <row r="4" spans="1:5" ht="24.75" customHeight="1" thickBot="1" x14ac:dyDescent="0.3">
      <c r="A4" s="137"/>
      <c r="B4" s="484" t="s">
        <v>252</v>
      </c>
      <c r="C4" s="485"/>
      <c r="D4" s="486"/>
      <c r="E4" s="136"/>
    </row>
    <row r="5" spans="1:5" ht="46.5" customHeight="1" x14ac:dyDescent="0.25">
      <c r="A5" s="137"/>
      <c r="B5" s="487" t="s">
        <v>288</v>
      </c>
      <c r="C5" s="487"/>
      <c r="D5" s="487"/>
      <c r="E5" s="136"/>
    </row>
    <row r="6" spans="1:5" ht="24" customHeight="1" x14ac:dyDescent="0.25">
      <c r="A6" s="137"/>
      <c r="B6" s="138"/>
      <c r="C6" s="139"/>
      <c r="D6" s="140"/>
      <c r="E6" s="136"/>
    </row>
    <row r="7" spans="1:5" ht="24" customHeight="1" x14ac:dyDescent="0.25">
      <c r="A7" s="137"/>
      <c r="B7" s="488" t="s">
        <v>253</v>
      </c>
      <c r="C7" s="488"/>
      <c r="D7" s="488"/>
      <c r="E7" s="136"/>
    </row>
    <row r="8" spans="1:5" ht="63.75" customHeight="1" x14ac:dyDescent="0.25">
      <c r="A8" s="137"/>
      <c r="B8" s="141" t="s">
        <v>254</v>
      </c>
      <c r="C8" s="142" t="s">
        <v>255</v>
      </c>
      <c r="D8" s="142" t="s">
        <v>256</v>
      </c>
      <c r="E8" s="136"/>
    </row>
    <row r="9" spans="1:5" ht="90" customHeight="1" x14ac:dyDescent="0.25">
      <c r="A9" s="137"/>
      <c r="B9" s="143" t="s">
        <v>257</v>
      </c>
      <c r="C9" s="144" t="s">
        <v>289</v>
      </c>
      <c r="D9" s="145" t="s">
        <v>258</v>
      </c>
      <c r="E9" s="136"/>
    </row>
    <row r="10" spans="1:5" ht="75" customHeight="1" x14ac:dyDescent="0.25">
      <c r="A10" s="137"/>
      <c r="B10" s="146" t="s">
        <v>259</v>
      </c>
      <c r="C10" s="147" t="s">
        <v>290</v>
      </c>
      <c r="D10" s="147" t="s">
        <v>260</v>
      </c>
      <c r="E10" s="136"/>
    </row>
    <row r="11" spans="1:5" ht="63.75" customHeight="1" x14ac:dyDescent="0.25">
      <c r="A11" s="137"/>
      <c r="B11" s="148" t="s">
        <v>142</v>
      </c>
      <c r="C11" s="149" t="s">
        <v>291</v>
      </c>
      <c r="D11" s="149" t="s">
        <v>261</v>
      </c>
      <c r="E11" s="136"/>
    </row>
    <row r="12" spans="1:5" ht="29.25" customHeight="1" x14ac:dyDescent="0.25">
      <c r="A12" s="137"/>
      <c r="B12" s="150"/>
      <c r="C12" s="150"/>
      <c r="D12" s="150"/>
      <c r="E12" s="136"/>
    </row>
    <row r="13" spans="1:5" ht="29.25" customHeight="1" x14ac:dyDescent="0.25">
      <c r="A13" s="137"/>
      <c r="B13" s="489" t="s">
        <v>262</v>
      </c>
      <c r="C13" s="490"/>
      <c r="D13" s="490"/>
      <c r="E13" s="136"/>
    </row>
    <row r="14" spans="1:5" ht="32.25" customHeight="1" x14ac:dyDescent="0.25">
      <c r="A14" s="137"/>
      <c r="B14" s="151" t="s">
        <v>263</v>
      </c>
      <c r="C14" s="152" t="s">
        <v>202</v>
      </c>
      <c r="D14" s="152" t="s">
        <v>264</v>
      </c>
      <c r="E14" s="136"/>
    </row>
    <row r="15" spans="1:5" ht="56.25" customHeight="1" x14ac:dyDescent="0.25">
      <c r="A15" s="137"/>
      <c r="B15" s="153" t="s">
        <v>265</v>
      </c>
      <c r="C15" s="154" t="s">
        <v>266</v>
      </c>
      <c r="D15" s="153" t="s">
        <v>267</v>
      </c>
      <c r="E15" s="136"/>
    </row>
    <row r="16" spans="1:5" ht="48" customHeight="1" x14ac:dyDescent="0.25">
      <c r="A16" s="137"/>
      <c r="B16" s="155" t="s">
        <v>268</v>
      </c>
      <c r="C16" s="156" t="s">
        <v>269</v>
      </c>
      <c r="D16" s="155" t="s">
        <v>270</v>
      </c>
      <c r="E16" s="136"/>
    </row>
    <row r="17" spans="1:5" ht="49.5" customHeight="1" x14ac:dyDescent="0.25">
      <c r="A17" s="137"/>
      <c r="B17" s="157" t="s">
        <v>271</v>
      </c>
      <c r="C17" s="158" t="s">
        <v>272</v>
      </c>
      <c r="D17" s="157" t="s">
        <v>273</v>
      </c>
      <c r="E17" s="136"/>
    </row>
    <row r="18" spans="1:5" x14ac:dyDescent="0.25">
      <c r="A18" s="137"/>
      <c r="B18" s="150"/>
      <c r="C18" s="150"/>
      <c r="D18" s="150"/>
      <c r="E18" s="136"/>
    </row>
    <row r="19" spans="1:5" ht="16.5" thickBot="1" x14ac:dyDescent="0.3">
      <c r="A19" s="137"/>
      <c r="B19" s="150"/>
      <c r="D19" s="150"/>
      <c r="E19" s="136"/>
    </row>
    <row r="20" spans="1:5" ht="16.5" thickBot="1" x14ac:dyDescent="0.3">
      <c r="A20" s="137"/>
      <c r="B20" s="474" t="s">
        <v>274</v>
      </c>
      <c r="C20" s="475"/>
      <c r="D20" s="476"/>
      <c r="E20" s="136"/>
    </row>
    <row r="21" spans="1:5" ht="62.25" customHeight="1" x14ac:dyDescent="0.25">
      <c r="A21" s="137"/>
      <c r="B21" s="477" t="s">
        <v>275</v>
      </c>
      <c r="C21" s="478"/>
      <c r="D21" s="479"/>
      <c r="E21" s="136"/>
    </row>
    <row r="22" spans="1:5" ht="16.5" thickBot="1" x14ac:dyDescent="0.3">
      <c r="A22" s="160"/>
      <c r="B22" s="161"/>
      <c r="C22" s="161"/>
      <c r="D22" s="161"/>
      <c r="E22" s="162"/>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224</v>
      </c>
      <c r="E2" t="s">
        <v>225</v>
      </c>
    </row>
    <row r="3" spans="2:5" x14ac:dyDescent="0.25">
      <c r="B3" t="s">
        <v>226</v>
      </c>
      <c r="E3" t="s">
        <v>99</v>
      </c>
    </row>
    <row r="4" spans="2:5" x14ac:dyDescent="0.25">
      <c r="B4" t="s">
        <v>227</v>
      </c>
      <c r="E4" t="s">
        <v>228</v>
      </c>
    </row>
    <row r="5" spans="2:5" x14ac:dyDescent="0.25">
      <c r="B5" t="s">
        <v>109</v>
      </c>
    </row>
    <row r="8" spans="2:5" x14ac:dyDescent="0.25">
      <c r="B8" t="s">
        <v>229</v>
      </c>
    </row>
    <row r="9" spans="2:5" x14ac:dyDescent="0.25">
      <c r="B9" t="s">
        <v>230</v>
      </c>
    </row>
    <row r="10" spans="2:5" x14ac:dyDescent="0.25">
      <c r="B10" t="s">
        <v>112</v>
      </c>
    </row>
    <row r="13" spans="2:5" x14ac:dyDescent="0.25">
      <c r="B13" t="s">
        <v>231</v>
      </c>
    </row>
    <row r="14" spans="2:5" x14ac:dyDescent="0.25">
      <c r="B14" t="s">
        <v>102</v>
      </c>
    </row>
    <row r="15" spans="2:5" x14ac:dyDescent="0.25">
      <c r="B15" t="s">
        <v>232</v>
      </c>
    </row>
    <row r="16" spans="2:5" x14ac:dyDescent="0.25">
      <c r="B16" t="s">
        <v>233</v>
      </c>
    </row>
    <row r="17" spans="2:2" x14ac:dyDescent="0.25">
      <c r="B17" t="s">
        <v>234</v>
      </c>
    </row>
    <row r="18" spans="2:2" x14ac:dyDescent="0.25">
      <c r="B18" t="s">
        <v>235</v>
      </c>
    </row>
    <row r="19" spans="2:2" x14ac:dyDescent="0.25">
      <c r="B19" t="s">
        <v>236</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104</v>
      </c>
    </row>
    <row r="4" spans="1:1" x14ac:dyDescent="0.2">
      <c r="A4" s="9" t="s">
        <v>206</v>
      </c>
    </row>
    <row r="5" spans="1:1" x14ac:dyDescent="0.2">
      <c r="A5" s="9" t="s">
        <v>121</v>
      </c>
    </row>
    <row r="6" spans="1:1" x14ac:dyDescent="0.2">
      <c r="A6" s="9" t="s">
        <v>209</v>
      </c>
    </row>
    <row r="7" spans="1:1" x14ac:dyDescent="0.2">
      <c r="A7" s="9" t="s">
        <v>105</v>
      </c>
    </row>
    <row r="8" spans="1:1" x14ac:dyDescent="0.2">
      <c r="A8" s="9" t="s">
        <v>106</v>
      </c>
    </row>
    <row r="9" spans="1:1" x14ac:dyDescent="0.2">
      <c r="A9" s="9" t="s">
        <v>215</v>
      </c>
    </row>
    <row r="10" spans="1:1" x14ac:dyDescent="0.2">
      <c r="A10" s="9" t="s">
        <v>107</v>
      </c>
    </row>
    <row r="11" spans="1:1" x14ac:dyDescent="0.2">
      <c r="A11" s="9" t="s">
        <v>218</v>
      </c>
    </row>
    <row r="12" spans="1:1" x14ac:dyDescent="0.2">
      <c r="A12" s="9" t="s">
        <v>237</v>
      </c>
    </row>
    <row r="13" spans="1:1" x14ac:dyDescent="0.2">
      <c r="A13" s="9" t="s">
        <v>238</v>
      </c>
    </row>
    <row r="14" spans="1:1" x14ac:dyDescent="0.2">
      <c r="A14" s="9" t="s">
        <v>239</v>
      </c>
    </row>
    <row r="16" spans="1:1" x14ac:dyDescent="0.2">
      <c r="A16" s="9" t="s">
        <v>240</v>
      </c>
    </row>
    <row r="17" spans="1:1" x14ac:dyDescent="0.2">
      <c r="A17" s="9" t="s">
        <v>224</v>
      </c>
    </row>
    <row r="18" spans="1:1" x14ac:dyDescent="0.2">
      <c r="A18" s="9" t="s">
        <v>226</v>
      </c>
    </row>
    <row r="20" spans="1:1" x14ac:dyDescent="0.2">
      <c r="A20" s="9" t="s">
        <v>230</v>
      </c>
    </row>
    <row r="21" spans="1:1" x14ac:dyDescent="0.2">
      <c r="A21" s="9"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Instructivo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2026-04-10T16:40:06Z</dcterms:modified>
  <cp:category/>
  <cp:contentStatus/>
</cp:coreProperties>
</file>