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on-OCAD\Documents\PLANEACION 2020 - 2\INFORMES DE GESTIÓN 2020\Informe de Gestión II Sem\"/>
    </mc:Choice>
  </mc:AlternateContent>
  <bookViews>
    <workbookView xWindow="0" yWindow="0" windowWidth="24405" windowHeight="9180" tabRatio="647" firstSheet="20" activeTab="23"/>
  </bookViews>
  <sheets>
    <sheet name="Datos Generales" sheetId="38" state="hidden" r:id="rId1"/>
    <sheet name="Anexo 1 Matriz Inf Gestión" sheetId="34" state="hidden" r:id="rId2"/>
    <sheet name="Hoja1" sheetId="41" state="hidden" r:id="rId3"/>
    <sheet name="Anexo 2 Protocolo Inf Gestión" sheetId="35" state="hidden" r:id="rId4"/>
    <sheet name="Informe Ingresos" sheetId="36" state="hidden" r:id="rId5"/>
    <sheet name="PROTOCOLO INGRESOS" sheetId="39" state="hidden" r:id="rId6"/>
    <sheet name="informe Gastos" sheetId="37" state="hidden" r:id="rId7"/>
    <sheet name="Hoja2" sheetId="40" state="hidden" r:id="rId8"/>
    <sheet name="Anexo 3 Matriz IMG" sheetId="19" r:id="rId9"/>
    <sheet name="1POMCAS" sheetId="1" r:id="rId10"/>
    <sheet name="2PORH" sheetId="2" r:id="rId11"/>
    <sheet name="3PSMV" sheetId="3" r:id="rId12"/>
    <sheet name="4UsoAguas" sheetId="4" r:id="rId13"/>
    <sheet name="5PUEAA" sheetId="5" r:id="rId14"/>
    <sheet name="6POMCASejec" sheetId="6" r:id="rId15"/>
    <sheet name="7Clima" sheetId="8" r:id="rId16"/>
    <sheet name="8Suelo" sheetId="9" r:id="rId17"/>
    <sheet name="9RUNAP" sheetId="10" r:id="rId18"/>
    <sheet name="10Paramos" sheetId="11" r:id="rId19"/>
    <sheet name="11Forest" sheetId="12" r:id="rId20"/>
    <sheet name="12PlanesAP" sheetId="13" r:id="rId21"/>
    <sheet name="13Amenaz" sheetId="14" r:id="rId22"/>
    <sheet name="14Invasor" sheetId="15" r:id="rId23"/>
    <sheet name="15Restaura" sheetId="16" r:id="rId24"/>
    <sheet name="16MIZC" sheetId="17" state="hidden" r:id="rId25"/>
    <sheet name="17PGIRS" sheetId="18" r:id="rId26"/>
    <sheet name="18Sector" sheetId="20" r:id="rId27"/>
    <sheet name="19GAU" sheetId="21" r:id="rId28"/>
    <sheet name="20Negoc" sheetId="22" r:id="rId29"/>
    <sheet name="21TiempoT" sheetId="23" r:id="rId30"/>
    <sheet name="22Autor" sheetId="24" r:id="rId31"/>
    <sheet name="23Sanc" sheetId="25" r:id="rId32"/>
    <sheet name="24POT" sheetId="26" r:id="rId33"/>
    <sheet name="25Redes" sheetId="27" r:id="rId34"/>
    <sheet name="26SIAC" sheetId="28" r:id="rId35"/>
    <sheet name="27Educa" sheetId="29" r:id="rId36"/>
    <sheet name="Observa" sheetId="32" r:id="rId37"/>
    <sheet name="Formulas" sheetId="33" r:id="rId38"/>
  </sheets>
  <definedNames>
    <definedName name="_xlnm._FilterDatabase" localSheetId="11" hidden="1">'3PSMV'!$E$6:$E$75</definedName>
    <definedName name="_Toc467769469" localSheetId="10">'2PORH'!#REF!</definedName>
    <definedName name="_Toc467769470" localSheetId="11">'3PSMV'!#REF!</definedName>
    <definedName name="_Toc467769471" localSheetId="12">'4UsoAguas'!#REF!</definedName>
    <definedName name="_Toc467769472" localSheetId="13">'5PUEAA'!#REF!</definedName>
    <definedName name="_Toc467769473" localSheetId="14">'6POMCASejec'!#REF!</definedName>
    <definedName name="_Toc467769474" localSheetId="15">'7Clima'!#REF!</definedName>
    <definedName name="_Toc467769475" localSheetId="16">'8Suelo'!#REF!</definedName>
    <definedName name="_Toc467769476" localSheetId="17">'9RUNAP'!$B$6</definedName>
    <definedName name="_Toc467769477" localSheetId="18">'10Paramos'!#REF!</definedName>
    <definedName name="_Toc467769478" localSheetId="19">'11Forest'!#REF!</definedName>
    <definedName name="_Toc467769479" localSheetId="20">'12PlanesAP'!#REF!</definedName>
    <definedName name="_Toc467769480" localSheetId="21">'13Amenaz'!#REF!</definedName>
    <definedName name="_Toc467769481" localSheetId="22">'14Invasor'!#REF!</definedName>
    <definedName name="_Toc467769482" localSheetId="23">'15Restaura'!#REF!</definedName>
    <definedName name="_Toc467769483" localSheetId="24">'16MIZC'!#REF!</definedName>
    <definedName name="_Toc467769484" localSheetId="25">'17PGIRS'!#REF!</definedName>
    <definedName name="_Toc467769485" localSheetId="26">'18Sector'!#REF!</definedName>
    <definedName name="_Toc467769486" localSheetId="27">'19GAU'!#REF!</definedName>
    <definedName name="_Toc467769487" localSheetId="28">'20Negoc'!#REF!</definedName>
    <definedName name="_Toc467769488" localSheetId="29">'21TiempoT'!#REF!</definedName>
    <definedName name="_Toc467769489" localSheetId="30">'22Autor'!#REF!</definedName>
    <definedName name="_Toc467769490" localSheetId="31">'23Sanc'!#REF!</definedName>
    <definedName name="_Toc467769491" localSheetId="32">'24POT'!#REF!</definedName>
    <definedName name="_Toc467769492" localSheetId="33">'25Redes'!#REF!</definedName>
    <definedName name="_Toc467769493" localSheetId="34">'26SIAC'!#REF!</definedName>
    <definedName name="_Toc467769494" localSheetId="35">'27Educa'!#REF!</definedName>
    <definedName name="_xlnm.Print_Area" localSheetId="1">'Anexo 1 Matriz Inf Gestión'!$A$3:$U$56</definedName>
    <definedName name="_xlnm.Print_Area" localSheetId="3">'Anexo 2 Protocolo Inf Gestión'!$A$1:$B$26</definedName>
    <definedName name="_xlnm.Print_Area" localSheetId="6">'informe Gastos'!#REF!</definedName>
    <definedName name="_xlnm.Print_Area" localSheetId="4">'Informe Ingresos'!#REF!</definedName>
    <definedName name="Lista_CAR">'Datos Generales'!$H$5:$H$37</definedName>
    <definedName name="REPORTE" comment="SI SE REPORTA">Formulas!$F$33:$F$34</definedName>
    <definedName name="SI" comment="OPCION SI O NO">Formulas!$D$33:$D$34</definedName>
    <definedName name="Vigencias">'Datos Generales'!$H$39:$H$46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7" i="23" l="1"/>
  <c r="E24" i="10" l="1"/>
  <c r="D8" i="29" l="1"/>
  <c r="S37" i="27" l="1"/>
  <c r="S38" i="27" s="1"/>
  <c r="R37" i="27"/>
  <c r="R38" i="27" s="1"/>
  <c r="Q37" i="27"/>
  <c r="Q38" i="27" s="1"/>
  <c r="P37" i="27"/>
  <c r="P38" i="27" s="1"/>
  <c r="O37" i="27"/>
  <c r="O38" i="27" s="1"/>
  <c r="N37" i="27"/>
  <c r="N38" i="27" s="1"/>
  <c r="M37" i="27"/>
  <c r="M38" i="27" s="1"/>
  <c r="E118" i="24"/>
  <c r="E120" i="24"/>
  <c r="E121" i="24"/>
  <c r="F57" i="23"/>
  <c r="D8" i="12"/>
  <c r="Q54" i="34" l="1"/>
  <c r="P54" i="34"/>
  <c r="N54" i="34"/>
  <c r="Q53" i="34"/>
  <c r="P53" i="34"/>
  <c r="N53" i="34"/>
  <c r="Q52" i="34"/>
  <c r="P52" i="34"/>
  <c r="N52" i="34"/>
  <c r="Q51" i="34"/>
  <c r="P51" i="34"/>
  <c r="N51" i="34"/>
  <c r="Q50" i="34"/>
  <c r="P50" i="34"/>
  <c r="N50" i="34"/>
  <c r="Q49" i="34"/>
  <c r="P49" i="34"/>
  <c r="N49" i="34"/>
  <c r="Q48" i="34"/>
  <c r="P48" i="34"/>
  <c r="N48" i="34"/>
  <c r="Q47" i="34"/>
  <c r="P47" i="34"/>
  <c r="N47" i="34"/>
  <c r="Q46" i="34"/>
  <c r="P46" i="34"/>
  <c r="N46" i="34"/>
  <c r="Q45" i="34"/>
  <c r="P45" i="34"/>
  <c r="N45" i="34"/>
  <c r="Q44" i="34"/>
  <c r="P44" i="34"/>
  <c r="N44" i="34"/>
  <c r="Q43" i="34"/>
  <c r="P43" i="34"/>
  <c r="N43" i="34"/>
  <c r="Q42" i="34"/>
  <c r="P42" i="34"/>
  <c r="N42" i="34"/>
  <c r="Q41" i="34"/>
  <c r="P41" i="34"/>
  <c r="N41" i="34"/>
  <c r="Q40" i="34"/>
  <c r="P40" i="34"/>
  <c r="N40" i="34"/>
  <c r="Q39" i="34"/>
  <c r="P39" i="34"/>
  <c r="N39" i="34"/>
  <c r="Q38" i="34"/>
  <c r="P38" i="34"/>
  <c r="N38" i="34"/>
  <c r="Q37" i="34"/>
  <c r="P37" i="34"/>
  <c r="N37" i="34"/>
  <c r="Q36" i="34"/>
  <c r="P36" i="34"/>
  <c r="N36" i="34"/>
  <c r="Q35" i="34"/>
  <c r="P35" i="34"/>
  <c r="N35" i="34"/>
  <c r="Q34" i="34"/>
  <c r="P34" i="34"/>
  <c r="N34" i="34"/>
  <c r="Q33" i="34"/>
  <c r="P33" i="34"/>
  <c r="N33" i="34"/>
  <c r="Q32" i="34"/>
  <c r="P32" i="34"/>
  <c r="N32" i="34"/>
  <c r="Q31" i="34"/>
  <c r="P31" i="34"/>
  <c r="N31" i="34"/>
  <c r="Q30" i="34"/>
  <c r="P30" i="34"/>
  <c r="N30" i="34"/>
  <c r="Q29" i="34"/>
  <c r="P29" i="34"/>
  <c r="N29" i="34"/>
  <c r="Q28" i="34"/>
  <c r="P28" i="34"/>
  <c r="N28" i="34"/>
  <c r="Q27" i="34"/>
  <c r="P27" i="34"/>
  <c r="N27" i="34"/>
  <c r="Q26" i="34"/>
  <c r="P26" i="34"/>
  <c r="N26" i="34"/>
  <c r="Q25" i="34"/>
  <c r="P25" i="34"/>
  <c r="N25" i="34"/>
  <c r="Q24" i="34"/>
  <c r="P24" i="34"/>
  <c r="N24" i="34"/>
  <c r="Q23" i="34"/>
  <c r="P23" i="34"/>
  <c r="N23" i="34"/>
  <c r="Q22" i="34"/>
  <c r="P22" i="34"/>
  <c r="N22" i="34"/>
  <c r="Q21" i="34"/>
  <c r="P21" i="34"/>
  <c r="N21" i="34"/>
  <c r="Q20" i="34"/>
  <c r="P20" i="34"/>
  <c r="N20" i="34"/>
  <c r="Q19" i="34"/>
  <c r="P19" i="34"/>
  <c r="N19" i="34"/>
  <c r="Q18" i="34"/>
  <c r="P18" i="34"/>
  <c r="N18" i="34"/>
  <c r="Q17" i="34"/>
  <c r="P17" i="34"/>
  <c r="N17" i="34"/>
  <c r="Q16" i="34"/>
  <c r="P16" i="34"/>
  <c r="N16" i="34"/>
  <c r="Q15" i="34"/>
  <c r="P15" i="34"/>
  <c r="N15" i="34"/>
  <c r="Q14" i="34"/>
  <c r="P14" i="34"/>
  <c r="N14" i="34"/>
  <c r="Q13" i="34"/>
  <c r="P13" i="34"/>
  <c r="N13" i="34"/>
  <c r="Q12" i="34"/>
  <c r="P12" i="34"/>
  <c r="N12" i="34"/>
  <c r="Q11" i="34"/>
  <c r="P11" i="34"/>
  <c r="N11" i="34"/>
  <c r="Q10" i="34"/>
  <c r="P10" i="34"/>
  <c r="N10" i="34"/>
  <c r="Q9" i="34"/>
  <c r="P9" i="34"/>
  <c r="N9" i="34"/>
  <c r="Q8" i="34"/>
  <c r="P8" i="34"/>
  <c r="N8" i="34"/>
  <c r="Q7" i="34"/>
  <c r="P7" i="34"/>
  <c r="N7" i="34"/>
  <c r="N140" i="36" l="1"/>
  <c r="N139" i="36"/>
  <c r="N138" i="36"/>
  <c r="N136" i="36"/>
  <c r="N135" i="36"/>
  <c r="N134" i="36"/>
  <c r="N133" i="36"/>
  <c r="N132" i="36"/>
  <c r="N129" i="36"/>
  <c r="N128" i="36"/>
  <c r="N127" i="36"/>
  <c r="N126" i="36"/>
  <c r="R124" i="36"/>
  <c r="L125" i="36"/>
  <c r="L124" i="36" s="1"/>
  <c r="M125" i="36"/>
  <c r="M124" i="36" s="1"/>
  <c r="O125" i="36"/>
  <c r="O124" i="36" s="1"/>
  <c r="P125" i="36"/>
  <c r="P124" i="36" s="1"/>
  <c r="P123" i="36" s="1"/>
  <c r="P122" i="36" s="1"/>
  <c r="Q125" i="36"/>
  <c r="Q124" i="36" s="1"/>
  <c r="R125" i="36"/>
  <c r="S125" i="36"/>
  <c r="S124" i="36" s="1"/>
  <c r="T125" i="36"/>
  <c r="T124" i="36" s="1"/>
  <c r="L131" i="36"/>
  <c r="L130" i="36" s="1"/>
  <c r="M131" i="36"/>
  <c r="M130" i="36" s="1"/>
  <c r="O131" i="36"/>
  <c r="O130" i="36" s="1"/>
  <c r="P131" i="36"/>
  <c r="P130" i="36" s="1"/>
  <c r="Q131" i="36"/>
  <c r="Q130" i="36" s="1"/>
  <c r="R131" i="36"/>
  <c r="R130" i="36" s="1"/>
  <c r="S131" i="36"/>
  <c r="S130" i="36" s="1"/>
  <c r="T131" i="36"/>
  <c r="T130" i="36" s="1"/>
  <c r="L137" i="36"/>
  <c r="M137" i="36"/>
  <c r="O137" i="36"/>
  <c r="P137" i="36"/>
  <c r="Q137" i="36"/>
  <c r="R137" i="36"/>
  <c r="S137" i="36"/>
  <c r="T137" i="36"/>
  <c r="U28" i="36"/>
  <c r="N28" i="36"/>
  <c r="U27" i="36"/>
  <c r="N27" i="36"/>
  <c r="T26" i="36"/>
  <c r="S26" i="36"/>
  <c r="R26" i="36"/>
  <c r="Q26" i="36"/>
  <c r="P26" i="36"/>
  <c r="O26" i="36"/>
  <c r="M26" i="36"/>
  <c r="L26" i="36"/>
  <c r="K26" i="36"/>
  <c r="U25" i="36"/>
  <c r="N25" i="36"/>
  <c r="U24" i="36"/>
  <c r="N24" i="36"/>
  <c r="T23" i="36"/>
  <c r="S23" i="36"/>
  <c r="R23" i="36"/>
  <c r="Q23" i="36"/>
  <c r="P23" i="36"/>
  <c r="O23" i="36"/>
  <c r="M23" i="36"/>
  <c r="L23" i="36"/>
  <c r="K23" i="36"/>
  <c r="U22" i="36"/>
  <c r="N22" i="36"/>
  <c r="U21" i="36"/>
  <c r="N21" i="36"/>
  <c r="T20" i="36"/>
  <c r="S20" i="36"/>
  <c r="R20" i="36"/>
  <c r="Q20" i="36"/>
  <c r="P20" i="36"/>
  <c r="O20" i="36"/>
  <c r="M20" i="36"/>
  <c r="L20" i="36"/>
  <c r="K20" i="36"/>
  <c r="U19" i="36"/>
  <c r="N19" i="36"/>
  <c r="U18" i="36"/>
  <c r="N18" i="36"/>
  <c r="T17" i="36"/>
  <c r="S17" i="36"/>
  <c r="R17" i="36"/>
  <c r="Q17" i="36"/>
  <c r="P17" i="36"/>
  <c r="O17" i="36"/>
  <c r="M17" i="36"/>
  <c r="L17" i="36"/>
  <c r="K17" i="36"/>
  <c r="N17" i="36" s="1"/>
  <c r="Q123" i="36" l="1"/>
  <c r="Q122" i="36" s="1"/>
  <c r="O123" i="36"/>
  <c r="O122" i="36" s="1"/>
  <c r="L123" i="36"/>
  <c r="L122" i="36" s="1"/>
  <c r="M123" i="36"/>
  <c r="M122" i="36" s="1"/>
  <c r="S123" i="36"/>
  <c r="S122" i="36" s="1"/>
  <c r="R123" i="36"/>
  <c r="R122" i="36" s="1"/>
  <c r="T123" i="36"/>
  <c r="T122" i="36" s="1"/>
  <c r="N20" i="36"/>
  <c r="N26" i="36"/>
  <c r="U23" i="36"/>
  <c r="U26" i="36"/>
  <c r="U17" i="36"/>
  <c r="U20" i="36"/>
  <c r="N23" i="36"/>
  <c r="AB75" i="37" l="1"/>
  <c r="AA75" i="37"/>
  <c r="Z75" i="37"/>
  <c r="Y75" i="37"/>
  <c r="AB74" i="37"/>
  <c r="AA74" i="37"/>
  <c r="Z74" i="37"/>
  <c r="Y74" i="37"/>
  <c r="AB73" i="37"/>
  <c r="AA73" i="37"/>
  <c r="Z73" i="37"/>
  <c r="Y73" i="37"/>
  <c r="AB72" i="37"/>
  <c r="AA72" i="37"/>
  <c r="Z72" i="37"/>
  <c r="Y72" i="37"/>
  <c r="AB71" i="37"/>
  <c r="AA71" i="37"/>
  <c r="Z71" i="37"/>
  <c r="Y71" i="37"/>
  <c r="AB70" i="37"/>
  <c r="AA70" i="37"/>
  <c r="Z70" i="37"/>
  <c r="Y70" i="37"/>
  <c r="AB69" i="37"/>
  <c r="AA69" i="37"/>
  <c r="Z69" i="37"/>
  <c r="Y69" i="37"/>
  <c r="AB68" i="37"/>
  <c r="AA68" i="37"/>
  <c r="Z68" i="37"/>
  <c r="Y68" i="37"/>
  <c r="AB67" i="37"/>
  <c r="AA67" i="37"/>
  <c r="Z67" i="37"/>
  <c r="Y67" i="37"/>
  <c r="AB66" i="37"/>
  <c r="AA66" i="37"/>
  <c r="Z66" i="37"/>
  <c r="Y66" i="37"/>
  <c r="AB65" i="37"/>
  <c r="AA65" i="37"/>
  <c r="Z65" i="37"/>
  <c r="Y65" i="37"/>
  <c r="AB61" i="37"/>
  <c r="AA61" i="37"/>
  <c r="Z61" i="37"/>
  <c r="Y61" i="37"/>
  <c r="AB56" i="37"/>
  <c r="AA56" i="37"/>
  <c r="Z56" i="37"/>
  <c r="Y56" i="37"/>
  <c r="AB52" i="37"/>
  <c r="AA52" i="37"/>
  <c r="Z52" i="37"/>
  <c r="Y52" i="37"/>
  <c r="AB46" i="37"/>
  <c r="AA46" i="37"/>
  <c r="Z46" i="37"/>
  <c r="Y46" i="37"/>
  <c r="AB45" i="37"/>
  <c r="AA45" i="37"/>
  <c r="Z45" i="37"/>
  <c r="Y45" i="37"/>
  <c r="AB44" i="37"/>
  <c r="AA44" i="37"/>
  <c r="Z44" i="37"/>
  <c r="Y44" i="37"/>
  <c r="AB43" i="37"/>
  <c r="AA43" i="37"/>
  <c r="Z43" i="37"/>
  <c r="Y43" i="37"/>
  <c r="AB41" i="37"/>
  <c r="AA41" i="37"/>
  <c r="Z41" i="37"/>
  <c r="Y41" i="37"/>
  <c r="AB40" i="37"/>
  <c r="AA40" i="37"/>
  <c r="Z40" i="37"/>
  <c r="Y40" i="37"/>
  <c r="AB39" i="37"/>
  <c r="AA39" i="37"/>
  <c r="Z39" i="37"/>
  <c r="Y39" i="37"/>
  <c r="AB36" i="37"/>
  <c r="AA36" i="37"/>
  <c r="Z36" i="37"/>
  <c r="Y36" i="37"/>
  <c r="AB35" i="37"/>
  <c r="AA35" i="37"/>
  <c r="Z35" i="37"/>
  <c r="Y35" i="37"/>
  <c r="AB34" i="37"/>
  <c r="AA34" i="37"/>
  <c r="Z34" i="37"/>
  <c r="Y34" i="37"/>
  <c r="AB32" i="37"/>
  <c r="AA32" i="37"/>
  <c r="Z32" i="37"/>
  <c r="Y32" i="37"/>
  <c r="AB30" i="37"/>
  <c r="AA30" i="37"/>
  <c r="Z30" i="37"/>
  <c r="Y30" i="37"/>
  <c r="AB28" i="37"/>
  <c r="AA28" i="37"/>
  <c r="Z28" i="37"/>
  <c r="Y28" i="37"/>
  <c r="AB27" i="37"/>
  <c r="AA27" i="37"/>
  <c r="Z27" i="37"/>
  <c r="Y27" i="37"/>
  <c r="AB23" i="37"/>
  <c r="AA23" i="37"/>
  <c r="Z23" i="37"/>
  <c r="Y23" i="37"/>
  <c r="AB22" i="37"/>
  <c r="AA22" i="37"/>
  <c r="Z22" i="37"/>
  <c r="Y22" i="37"/>
  <c r="AB20" i="37"/>
  <c r="AA20" i="37"/>
  <c r="Z20" i="37"/>
  <c r="Y20" i="37"/>
  <c r="AB19" i="37"/>
  <c r="AA19" i="37"/>
  <c r="Z19" i="37"/>
  <c r="Y19" i="37"/>
  <c r="AB16" i="37"/>
  <c r="AA16" i="37"/>
  <c r="Z16" i="37"/>
  <c r="Y16" i="37"/>
  <c r="AB14" i="37"/>
  <c r="AA14" i="37"/>
  <c r="Z14" i="37"/>
  <c r="Y14" i="37"/>
  <c r="AB13" i="37"/>
  <c r="AA13" i="37"/>
  <c r="Z13" i="37"/>
  <c r="Y13" i="37"/>
  <c r="S55" i="34" l="1"/>
  <c r="T55" i="34" s="1"/>
  <c r="R55" i="34"/>
  <c r="M55" i="34"/>
  <c r="L55" i="34"/>
  <c r="J55" i="34"/>
  <c r="G55" i="34"/>
  <c r="E55" i="34"/>
  <c r="P55" i="34" l="1"/>
  <c r="N55" i="34"/>
  <c r="Q55" i="34"/>
  <c r="A2" i="34"/>
  <c r="L51" i="37" l="1"/>
  <c r="L55" i="37"/>
  <c r="L60" i="37"/>
  <c r="L64" i="37"/>
  <c r="L38" i="37"/>
  <c r="L42" i="37"/>
  <c r="L6" i="37"/>
  <c r="L12" i="37"/>
  <c r="L15" i="37"/>
  <c r="L21" i="37"/>
  <c r="L26" i="37"/>
  <c r="L29" i="37"/>
  <c r="L31" i="37"/>
  <c r="L33" i="37"/>
  <c r="P51" i="37"/>
  <c r="P50" i="37" s="1"/>
  <c r="P49" i="37" s="1"/>
  <c r="P48" i="37" s="1"/>
  <c r="P55" i="37"/>
  <c r="P54" i="37" s="1"/>
  <c r="P53" i="37" s="1"/>
  <c r="P60" i="37"/>
  <c r="P59" i="37" s="1"/>
  <c r="P58" i="37" s="1"/>
  <c r="P64" i="37"/>
  <c r="P63" i="37" s="1"/>
  <c r="P62" i="37" s="1"/>
  <c r="P38" i="37"/>
  <c r="P37" i="37" s="1"/>
  <c r="P42" i="37"/>
  <c r="P6" i="37"/>
  <c r="P12" i="37"/>
  <c r="P11" i="37" s="1"/>
  <c r="P10" i="37" s="1"/>
  <c r="P15" i="37"/>
  <c r="P21" i="37"/>
  <c r="P26" i="37"/>
  <c r="P25" i="37"/>
  <c r="P24" i="37" s="1"/>
  <c r="P29" i="37"/>
  <c r="P31" i="37"/>
  <c r="P33" i="37"/>
  <c r="T51" i="37"/>
  <c r="T50" i="37" s="1"/>
  <c r="T49" i="37" s="1"/>
  <c r="T55" i="37"/>
  <c r="T54" i="37" s="1"/>
  <c r="T53" i="37"/>
  <c r="T60" i="37"/>
  <c r="T59" i="37" s="1"/>
  <c r="T58" i="37" s="1"/>
  <c r="T57" i="37" s="1"/>
  <c r="T64" i="37"/>
  <c r="T63" i="37" s="1"/>
  <c r="T62" i="37" s="1"/>
  <c r="T38" i="37"/>
  <c r="T42" i="37"/>
  <c r="T6" i="37"/>
  <c r="T12" i="37"/>
  <c r="T11" i="37" s="1"/>
  <c r="T15" i="37"/>
  <c r="T21" i="37"/>
  <c r="T26" i="37"/>
  <c r="T25" i="37" s="1"/>
  <c r="T29" i="37"/>
  <c r="T31" i="37"/>
  <c r="T33" i="37"/>
  <c r="X51" i="37"/>
  <c r="X55" i="37"/>
  <c r="X54" i="37" s="1"/>
  <c r="X53" i="37" s="1"/>
  <c r="X60" i="37"/>
  <c r="X59" i="37"/>
  <c r="X58" i="37" s="1"/>
  <c r="X64" i="37"/>
  <c r="X63" i="37" s="1"/>
  <c r="X62" i="37" s="1"/>
  <c r="X38" i="37"/>
  <c r="X42" i="37"/>
  <c r="X6" i="37"/>
  <c r="X12" i="37"/>
  <c r="X11" i="37" s="1"/>
  <c r="X10" i="37" s="1"/>
  <c r="X9" i="37" s="1"/>
  <c r="X15" i="37"/>
  <c r="X21" i="37"/>
  <c r="X26" i="37"/>
  <c r="X25" i="37" s="1"/>
  <c r="X29" i="37"/>
  <c r="X31" i="37"/>
  <c r="X33" i="37"/>
  <c r="K51" i="37"/>
  <c r="K55" i="37"/>
  <c r="K60" i="37"/>
  <c r="K64" i="37"/>
  <c r="K38" i="37"/>
  <c r="K42" i="37"/>
  <c r="K6" i="37"/>
  <c r="K12" i="37"/>
  <c r="K15" i="37"/>
  <c r="K21" i="37"/>
  <c r="K26" i="37"/>
  <c r="K29" i="37"/>
  <c r="K31" i="37"/>
  <c r="K33" i="37"/>
  <c r="O51" i="37"/>
  <c r="O50" i="37" s="1"/>
  <c r="O49" i="37" s="1"/>
  <c r="O55" i="37"/>
  <c r="O54" i="37" s="1"/>
  <c r="O53" i="37" s="1"/>
  <c r="O60" i="37"/>
  <c r="O59" i="37" s="1"/>
  <c r="O58" i="37" s="1"/>
  <c r="O57" i="37" s="1"/>
  <c r="O64" i="37"/>
  <c r="O63" i="37" s="1"/>
  <c r="O62" i="37" s="1"/>
  <c r="O38" i="37"/>
  <c r="O42" i="37"/>
  <c r="O6" i="37"/>
  <c r="AA6" i="37" s="1"/>
  <c r="O12" i="37"/>
  <c r="O11" i="37" s="1"/>
  <c r="O10" i="37" s="1"/>
  <c r="O15" i="37"/>
  <c r="O21" i="37"/>
  <c r="O26" i="37"/>
  <c r="O25" i="37" s="1"/>
  <c r="O29" i="37"/>
  <c r="O31" i="37"/>
  <c r="O33" i="37"/>
  <c r="S51" i="37"/>
  <c r="S55" i="37"/>
  <c r="S54" i="37" s="1"/>
  <c r="S53" i="37" s="1"/>
  <c r="S60" i="37"/>
  <c r="S59" i="37" s="1"/>
  <c r="S58" i="37" s="1"/>
  <c r="S64" i="37"/>
  <c r="S63" i="37" s="1"/>
  <c r="S62" i="37" s="1"/>
  <c r="S38" i="37"/>
  <c r="S42" i="37"/>
  <c r="S6" i="37"/>
  <c r="S12" i="37"/>
  <c r="S11" i="37" s="1"/>
  <c r="S15" i="37"/>
  <c r="S21" i="37"/>
  <c r="S26" i="37"/>
  <c r="S25" i="37" s="1"/>
  <c r="S29" i="37"/>
  <c r="S31" i="37"/>
  <c r="S33" i="37"/>
  <c r="W51" i="37"/>
  <c r="W50" i="37" s="1"/>
  <c r="W49" i="37" s="1"/>
  <c r="W55" i="37"/>
  <c r="W60" i="37"/>
  <c r="W59" i="37" s="1"/>
  <c r="W58" i="37" s="1"/>
  <c r="W64" i="37"/>
  <c r="W63" i="37" s="1"/>
  <c r="W62" i="37" s="1"/>
  <c r="W38" i="37"/>
  <c r="W42" i="37"/>
  <c r="W6" i="37"/>
  <c r="W12" i="37"/>
  <c r="W11" i="37" s="1"/>
  <c r="W15" i="37"/>
  <c r="W21" i="37"/>
  <c r="W26" i="37"/>
  <c r="W25" i="37" s="1"/>
  <c r="W29" i="37"/>
  <c r="W31" i="37"/>
  <c r="W33" i="37"/>
  <c r="J51" i="37"/>
  <c r="J50" i="37" s="1"/>
  <c r="J55" i="37"/>
  <c r="J60" i="37"/>
  <c r="J64" i="37"/>
  <c r="J38" i="37"/>
  <c r="J42" i="37"/>
  <c r="J6" i="37"/>
  <c r="J12" i="37"/>
  <c r="J15" i="37"/>
  <c r="J21" i="37"/>
  <c r="J26" i="37"/>
  <c r="J29" i="37"/>
  <c r="Z29" i="37" s="1"/>
  <c r="J31" i="37"/>
  <c r="J33" i="37"/>
  <c r="N51" i="37"/>
  <c r="N55" i="37"/>
  <c r="N54" i="37" s="1"/>
  <c r="N53" i="37" s="1"/>
  <c r="N60" i="37"/>
  <c r="N59" i="37" s="1"/>
  <c r="N58" i="37" s="1"/>
  <c r="N64" i="37"/>
  <c r="N63" i="37" s="1"/>
  <c r="N62" i="37" s="1"/>
  <c r="N38" i="37"/>
  <c r="N37" i="37" s="1"/>
  <c r="N42" i="37"/>
  <c r="N6" i="37"/>
  <c r="N12" i="37"/>
  <c r="N11" i="37" s="1"/>
  <c r="N15" i="37"/>
  <c r="N21" i="37"/>
  <c r="N26" i="37"/>
  <c r="N25" i="37" s="1"/>
  <c r="N29" i="37"/>
  <c r="N31" i="37"/>
  <c r="N33" i="37"/>
  <c r="R51" i="37"/>
  <c r="R50" i="37" s="1"/>
  <c r="R49" i="37" s="1"/>
  <c r="R55" i="37"/>
  <c r="R60" i="37"/>
  <c r="R64" i="37"/>
  <c r="R63" i="37" s="1"/>
  <c r="R62" i="37" s="1"/>
  <c r="R38" i="37"/>
  <c r="R42" i="37"/>
  <c r="R6" i="37"/>
  <c r="Z6" i="37" s="1"/>
  <c r="R12" i="37"/>
  <c r="R11" i="37" s="1"/>
  <c r="R10" i="37" s="1"/>
  <c r="R9" i="37" s="1"/>
  <c r="R15" i="37"/>
  <c r="R21" i="37"/>
  <c r="R26" i="37"/>
  <c r="R25" i="37" s="1"/>
  <c r="R29" i="37"/>
  <c r="R31" i="37"/>
  <c r="R33" i="37"/>
  <c r="V51" i="37"/>
  <c r="V50" i="37" s="1"/>
  <c r="V49" i="37" s="1"/>
  <c r="V55" i="37"/>
  <c r="V54" i="37" s="1"/>
  <c r="V53" i="37" s="1"/>
  <c r="V60" i="37"/>
  <c r="V59" i="37" s="1"/>
  <c r="V58" i="37" s="1"/>
  <c r="V64" i="37"/>
  <c r="V63" i="37" s="1"/>
  <c r="V62" i="37" s="1"/>
  <c r="V38" i="37"/>
  <c r="V42" i="37"/>
  <c r="V6" i="37"/>
  <c r="V12" i="37"/>
  <c r="V11" i="37" s="1"/>
  <c r="V15" i="37"/>
  <c r="V21" i="37"/>
  <c r="V26" i="37"/>
  <c r="V25" i="37" s="1"/>
  <c r="V29" i="37"/>
  <c r="V31" i="37"/>
  <c r="V33" i="37"/>
  <c r="I51" i="37"/>
  <c r="I55" i="37"/>
  <c r="I60" i="37"/>
  <c r="I64" i="37"/>
  <c r="I38" i="37"/>
  <c r="I42" i="37"/>
  <c r="I6" i="37"/>
  <c r="I12" i="37"/>
  <c r="I15" i="37"/>
  <c r="I21" i="37"/>
  <c r="I26" i="37"/>
  <c r="I29" i="37"/>
  <c r="I31" i="37"/>
  <c r="I33" i="37"/>
  <c r="M51" i="37"/>
  <c r="M50" i="37" s="1"/>
  <c r="M49" i="37" s="1"/>
  <c r="M55" i="37"/>
  <c r="M54" i="37" s="1"/>
  <c r="M53" i="37" s="1"/>
  <c r="M60" i="37"/>
  <c r="M59" i="37" s="1"/>
  <c r="M58" i="37" s="1"/>
  <c r="M64" i="37"/>
  <c r="M63" i="37" s="1"/>
  <c r="M62" i="37" s="1"/>
  <c r="M38" i="37"/>
  <c r="M42" i="37"/>
  <c r="M6" i="37"/>
  <c r="M12" i="37"/>
  <c r="M11" i="37" s="1"/>
  <c r="M15" i="37"/>
  <c r="M21" i="37"/>
  <c r="M26" i="37"/>
  <c r="M25" i="37" s="1"/>
  <c r="M29" i="37"/>
  <c r="M31" i="37"/>
  <c r="M33" i="37"/>
  <c r="Q51" i="37"/>
  <c r="Q50" i="37" s="1"/>
  <c r="Q49" i="37" s="1"/>
  <c r="Q48" i="37" s="1"/>
  <c r="Q55" i="37"/>
  <c r="Q54" i="37" s="1"/>
  <c r="Q53" i="37" s="1"/>
  <c r="Q60" i="37"/>
  <c r="Q59" i="37" s="1"/>
  <c r="Q58" i="37" s="1"/>
  <c r="Q64" i="37"/>
  <c r="Q63" i="37" s="1"/>
  <c r="Q62" i="37" s="1"/>
  <c r="Q38" i="37"/>
  <c r="Q42" i="37"/>
  <c r="Q6" i="37"/>
  <c r="Q12" i="37"/>
  <c r="Q11" i="37" s="1"/>
  <c r="Q15" i="37"/>
  <c r="Q21" i="37"/>
  <c r="Q26" i="37"/>
  <c r="Q25" i="37"/>
  <c r="Q29" i="37"/>
  <c r="Q31" i="37"/>
  <c r="Q33" i="37"/>
  <c r="U51" i="37"/>
  <c r="U50" i="37"/>
  <c r="U49" i="37" s="1"/>
  <c r="U55" i="37"/>
  <c r="U54" i="37" s="1"/>
  <c r="U53" i="37"/>
  <c r="U60" i="37"/>
  <c r="U59" i="37" s="1"/>
  <c r="U58" i="37" s="1"/>
  <c r="U64" i="37"/>
  <c r="U63" i="37" s="1"/>
  <c r="U62" i="37" s="1"/>
  <c r="U38" i="37"/>
  <c r="U42" i="37"/>
  <c r="U6" i="37"/>
  <c r="U12" i="37"/>
  <c r="U11" i="37" s="1"/>
  <c r="U10" i="37" s="1"/>
  <c r="U9" i="37" s="1"/>
  <c r="U15" i="37"/>
  <c r="U21" i="37"/>
  <c r="U26" i="37"/>
  <c r="U25" i="37" s="1"/>
  <c r="U29" i="37"/>
  <c r="U31" i="37"/>
  <c r="U33" i="37"/>
  <c r="L18" i="37"/>
  <c r="P18" i="37"/>
  <c r="T18" i="37"/>
  <c r="X18" i="37"/>
  <c r="K18" i="37"/>
  <c r="AA18" i="37" s="1"/>
  <c r="O18" i="37"/>
  <c r="S18" i="37"/>
  <c r="W18" i="37"/>
  <c r="W17" i="37" s="1"/>
  <c r="J18" i="37"/>
  <c r="N18" i="37"/>
  <c r="N17" i="37" s="1"/>
  <c r="R18" i="37"/>
  <c r="V18" i="37"/>
  <c r="V17" i="37" s="1"/>
  <c r="I18" i="37"/>
  <c r="Y18" i="37" s="1"/>
  <c r="M18" i="37"/>
  <c r="Q18" i="37"/>
  <c r="U18" i="37"/>
  <c r="P17" i="37"/>
  <c r="T17" i="37"/>
  <c r="X17" i="37"/>
  <c r="O17" i="37"/>
  <c r="S17" i="37"/>
  <c r="Q17" i="37"/>
  <c r="U17" i="37"/>
  <c r="AB8" i="37"/>
  <c r="AA8" i="37"/>
  <c r="Z8" i="37"/>
  <c r="Y8" i="37"/>
  <c r="AB7" i="37"/>
  <c r="AA7" i="37"/>
  <c r="Z7" i="37"/>
  <c r="Y7" i="37"/>
  <c r="AB5" i="37"/>
  <c r="AA5" i="37"/>
  <c r="Z5" i="37"/>
  <c r="Y5" i="37"/>
  <c r="U301" i="36"/>
  <c r="N301" i="36"/>
  <c r="T300" i="36"/>
  <c r="S300" i="36"/>
  <c r="R300" i="36"/>
  <c r="Q300" i="36"/>
  <c r="P300" i="36"/>
  <c r="O300" i="36"/>
  <c r="K300" i="36"/>
  <c r="L300" i="36"/>
  <c r="M300" i="36"/>
  <c r="U299" i="36"/>
  <c r="N299" i="36"/>
  <c r="U298" i="36"/>
  <c r="N298" i="36"/>
  <c r="U297" i="36"/>
  <c r="N297" i="36"/>
  <c r="T296" i="36"/>
  <c r="T295" i="36" s="1"/>
  <c r="S296" i="36"/>
  <c r="S295" i="36" s="1"/>
  <c r="R296" i="36"/>
  <c r="R295" i="36" s="1"/>
  <c r="Q296" i="36"/>
  <c r="Q295" i="36" s="1"/>
  <c r="P296" i="36"/>
  <c r="P295" i="36" s="1"/>
  <c r="O296" i="36"/>
  <c r="O295" i="36" s="1"/>
  <c r="K296" i="36"/>
  <c r="K295" i="36" s="1"/>
  <c r="L296" i="36"/>
  <c r="M296" i="36"/>
  <c r="M295" i="36" s="1"/>
  <c r="L295" i="36"/>
  <c r="U294" i="36"/>
  <c r="N294" i="36"/>
  <c r="U293" i="36"/>
  <c r="N293" i="36"/>
  <c r="U292" i="36"/>
  <c r="N292" i="36"/>
  <c r="U291" i="36"/>
  <c r="N291" i="36"/>
  <c r="U290" i="36"/>
  <c r="N290" i="36"/>
  <c r="U289" i="36"/>
  <c r="N289" i="36"/>
  <c r="U288" i="36"/>
  <c r="N288" i="36"/>
  <c r="U287" i="36"/>
  <c r="N287" i="36"/>
  <c r="U286" i="36"/>
  <c r="N286" i="36"/>
  <c r="T285" i="36"/>
  <c r="S285" i="36"/>
  <c r="R285" i="36"/>
  <c r="Q285" i="36"/>
  <c r="P285" i="36"/>
  <c r="O285" i="36"/>
  <c r="K285" i="36"/>
  <c r="L285" i="36"/>
  <c r="M285" i="36"/>
  <c r="U284" i="36"/>
  <c r="N284" i="36"/>
  <c r="U283" i="36"/>
  <c r="N283" i="36"/>
  <c r="T282" i="36"/>
  <c r="S282" i="36"/>
  <c r="R282" i="36"/>
  <c r="Q282" i="36"/>
  <c r="P282" i="36"/>
  <c r="O282" i="36"/>
  <c r="K282" i="36"/>
  <c r="L282" i="36"/>
  <c r="M282" i="36"/>
  <c r="U280" i="36"/>
  <c r="N280" i="36"/>
  <c r="U279" i="36"/>
  <c r="N279" i="36"/>
  <c r="U278" i="36"/>
  <c r="N278" i="36"/>
  <c r="U277" i="36"/>
  <c r="N277" i="36"/>
  <c r="U276" i="36"/>
  <c r="N276" i="36"/>
  <c r="U275" i="36"/>
  <c r="N275" i="36"/>
  <c r="U274" i="36"/>
  <c r="N274" i="36"/>
  <c r="T273" i="36"/>
  <c r="S273" i="36"/>
  <c r="R273" i="36"/>
  <c r="Q273" i="36"/>
  <c r="P273" i="36"/>
  <c r="O273" i="36"/>
  <c r="K273" i="36"/>
  <c r="L273" i="36"/>
  <c r="M273" i="36"/>
  <c r="U272" i="36"/>
  <c r="N272" i="36"/>
  <c r="U271" i="36"/>
  <c r="N271" i="36"/>
  <c r="T270" i="36"/>
  <c r="S270" i="36"/>
  <c r="R270" i="36"/>
  <c r="Q270" i="36"/>
  <c r="P270" i="36"/>
  <c r="O270" i="36"/>
  <c r="O269" i="36" s="1"/>
  <c r="K270" i="36"/>
  <c r="L270" i="36"/>
  <c r="M270" i="36"/>
  <c r="U268" i="36"/>
  <c r="N268" i="36"/>
  <c r="U267" i="36"/>
  <c r="N267" i="36"/>
  <c r="U266" i="36"/>
  <c r="N266" i="36"/>
  <c r="U265" i="36"/>
  <c r="N265" i="36"/>
  <c r="U264" i="36"/>
  <c r="N264" i="36"/>
  <c r="U263" i="36"/>
  <c r="N263" i="36"/>
  <c r="U262" i="36"/>
  <c r="N262" i="36"/>
  <c r="T261" i="36"/>
  <c r="S261" i="36"/>
  <c r="R261" i="36"/>
  <c r="Q261" i="36"/>
  <c r="P261" i="36"/>
  <c r="O261" i="36"/>
  <c r="K261" i="36"/>
  <c r="L261" i="36"/>
  <c r="M261" i="36"/>
  <c r="U260" i="36"/>
  <c r="N260" i="36"/>
  <c r="U259" i="36"/>
  <c r="N259" i="36"/>
  <c r="T258" i="36"/>
  <c r="S258" i="36"/>
  <c r="S257" i="36" s="1"/>
  <c r="R258" i="36"/>
  <c r="R257" i="36" s="1"/>
  <c r="Q258" i="36"/>
  <c r="P258" i="36"/>
  <c r="O258" i="36"/>
  <c r="K258" i="36"/>
  <c r="L258" i="36"/>
  <c r="M258" i="36"/>
  <c r="U255" i="36"/>
  <c r="N255" i="36"/>
  <c r="U254" i="36"/>
  <c r="N254" i="36"/>
  <c r="U253" i="36"/>
  <c r="N253" i="36"/>
  <c r="U252" i="36"/>
  <c r="N252" i="36"/>
  <c r="U251" i="36"/>
  <c r="N251" i="36"/>
  <c r="U250" i="36"/>
  <c r="N250" i="36"/>
  <c r="U249" i="36"/>
  <c r="N249" i="36"/>
  <c r="U248" i="36"/>
  <c r="N248" i="36"/>
  <c r="T247" i="36"/>
  <c r="S247" i="36"/>
  <c r="R247" i="36"/>
  <c r="Q247" i="36"/>
  <c r="P247" i="36"/>
  <c r="O247" i="36"/>
  <c r="K247" i="36"/>
  <c r="L247" i="36"/>
  <c r="M247" i="36"/>
  <c r="U246" i="36"/>
  <c r="N246" i="36"/>
  <c r="U245" i="36"/>
  <c r="N245" i="36"/>
  <c r="T244" i="36"/>
  <c r="S244" i="36"/>
  <c r="R244" i="36"/>
  <c r="Q244" i="36"/>
  <c r="Q243" i="36" s="1"/>
  <c r="P244" i="36"/>
  <c r="O244" i="36"/>
  <c r="K244" i="36"/>
  <c r="L244" i="36"/>
  <c r="M244" i="36"/>
  <c r="U242" i="36"/>
  <c r="N242" i="36"/>
  <c r="U241" i="36"/>
  <c r="N241" i="36"/>
  <c r="T240" i="36"/>
  <c r="S240" i="36"/>
  <c r="R240" i="36"/>
  <c r="Q240" i="36"/>
  <c r="P240" i="36"/>
  <c r="O240" i="36"/>
  <c r="K240" i="36"/>
  <c r="L240" i="36"/>
  <c r="M240" i="36"/>
  <c r="U239" i="36"/>
  <c r="N239" i="36"/>
  <c r="U238" i="36"/>
  <c r="N238" i="36"/>
  <c r="U237" i="36"/>
  <c r="N237" i="36"/>
  <c r="T236" i="36"/>
  <c r="S236" i="36"/>
  <c r="S235" i="36" s="1"/>
  <c r="R236" i="36"/>
  <c r="R235" i="36" s="1"/>
  <c r="Q236" i="36"/>
  <c r="Q235" i="36" s="1"/>
  <c r="P236" i="36"/>
  <c r="P235" i="36" s="1"/>
  <c r="O236" i="36"/>
  <c r="O235" i="36" s="1"/>
  <c r="K236" i="36"/>
  <c r="L236" i="36"/>
  <c r="L235" i="36" s="1"/>
  <c r="M236" i="36"/>
  <c r="M235" i="36" s="1"/>
  <c r="U234" i="36"/>
  <c r="N234" i="36"/>
  <c r="U233" i="36"/>
  <c r="N233" i="36"/>
  <c r="U232" i="36"/>
  <c r="N232" i="36"/>
  <c r="T231" i="36"/>
  <c r="S231" i="36"/>
  <c r="R231" i="36"/>
  <c r="Q231" i="36"/>
  <c r="P231" i="36"/>
  <c r="O231" i="36"/>
  <c r="K231" i="36"/>
  <c r="L231" i="36"/>
  <c r="M231" i="36"/>
  <c r="U230" i="36"/>
  <c r="N230" i="36"/>
  <c r="U229" i="36"/>
  <c r="N229" i="36"/>
  <c r="U228" i="36"/>
  <c r="N228" i="36"/>
  <c r="U227" i="36"/>
  <c r="N227" i="36"/>
  <c r="U226" i="36"/>
  <c r="N226" i="36"/>
  <c r="U225" i="36"/>
  <c r="N225" i="36"/>
  <c r="U224" i="36"/>
  <c r="N224" i="36"/>
  <c r="U223" i="36"/>
  <c r="N223" i="36"/>
  <c r="T222" i="36"/>
  <c r="S222" i="36"/>
  <c r="R222" i="36"/>
  <c r="Q222" i="36"/>
  <c r="P222" i="36"/>
  <c r="O222" i="36"/>
  <c r="K222" i="36"/>
  <c r="L222" i="36"/>
  <c r="M222" i="36"/>
  <c r="U221" i="36"/>
  <c r="N221" i="36"/>
  <c r="U220" i="36"/>
  <c r="N220" i="36"/>
  <c r="U219" i="36"/>
  <c r="N219" i="36"/>
  <c r="T218" i="36"/>
  <c r="S218" i="36"/>
  <c r="R218" i="36"/>
  <c r="Q218" i="36"/>
  <c r="P218" i="36"/>
  <c r="O218" i="36"/>
  <c r="K218" i="36"/>
  <c r="L218" i="36"/>
  <c r="M218" i="36"/>
  <c r="U217" i="36"/>
  <c r="N217" i="36"/>
  <c r="U216" i="36"/>
  <c r="N216" i="36"/>
  <c r="U215" i="36"/>
  <c r="N215" i="36"/>
  <c r="T214" i="36"/>
  <c r="S214" i="36"/>
  <c r="R214" i="36"/>
  <c r="Q214" i="36"/>
  <c r="P214" i="36"/>
  <c r="O214" i="36"/>
  <c r="K214" i="36"/>
  <c r="L214" i="36"/>
  <c r="M214" i="36"/>
  <c r="U212" i="36"/>
  <c r="N212" i="36"/>
  <c r="U211" i="36"/>
  <c r="N211" i="36"/>
  <c r="U210" i="36"/>
  <c r="N210" i="36"/>
  <c r="U209" i="36"/>
  <c r="N209" i="36"/>
  <c r="U208" i="36"/>
  <c r="N208" i="36"/>
  <c r="T207" i="36"/>
  <c r="T206" i="36" s="1"/>
  <c r="S207" i="36"/>
  <c r="S206" i="36" s="1"/>
  <c r="R207" i="36"/>
  <c r="R206" i="36" s="1"/>
  <c r="Q207" i="36"/>
  <c r="Q206" i="36" s="1"/>
  <c r="P207" i="36"/>
  <c r="P206" i="36" s="1"/>
  <c r="O207" i="36"/>
  <c r="O206" i="36" s="1"/>
  <c r="K207" i="36"/>
  <c r="K206" i="36" s="1"/>
  <c r="L207" i="36"/>
  <c r="L206" i="36" s="1"/>
  <c r="M207" i="36"/>
  <c r="M206" i="36" s="1"/>
  <c r="U205" i="36"/>
  <c r="N205" i="36"/>
  <c r="U204" i="36"/>
  <c r="N204" i="36"/>
  <c r="U203" i="36"/>
  <c r="N203" i="36"/>
  <c r="U202" i="36"/>
  <c r="N202" i="36"/>
  <c r="U201" i="36"/>
  <c r="N201" i="36"/>
  <c r="U200" i="36"/>
  <c r="N200" i="36"/>
  <c r="T199" i="36"/>
  <c r="S199" i="36"/>
  <c r="R199" i="36"/>
  <c r="Q199" i="36"/>
  <c r="P199" i="36"/>
  <c r="O199" i="36"/>
  <c r="K199" i="36"/>
  <c r="L199" i="36"/>
  <c r="M199" i="36"/>
  <c r="U198" i="36"/>
  <c r="N198" i="36"/>
  <c r="U197" i="36"/>
  <c r="N197" i="36"/>
  <c r="T196" i="36"/>
  <c r="T195" i="36" s="1"/>
  <c r="S196" i="36"/>
  <c r="R196" i="36"/>
  <c r="Q196" i="36"/>
  <c r="P196" i="36"/>
  <c r="O196" i="36"/>
  <c r="K196" i="36"/>
  <c r="L196" i="36"/>
  <c r="M196" i="36"/>
  <c r="U193" i="36"/>
  <c r="N193" i="36"/>
  <c r="U192" i="36"/>
  <c r="N192" i="36"/>
  <c r="U191" i="36"/>
  <c r="N191" i="36"/>
  <c r="U190" i="36"/>
  <c r="N190" i="36"/>
  <c r="T189" i="36"/>
  <c r="S189" i="36"/>
  <c r="S188" i="36" s="1"/>
  <c r="R189" i="36"/>
  <c r="R188" i="36" s="1"/>
  <c r="Q189" i="36"/>
  <c r="Q188" i="36" s="1"/>
  <c r="P189" i="36"/>
  <c r="P188" i="36" s="1"/>
  <c r="O189" i="36"/>
  <c r="O188" i="36" s="1"/>
  <c r="K189" i="36"/>
  <c r="K188" i="36" s="1"/>
  <c r="L189" i="36"/>
  <c r="M189" i="36"/>
  <c r="M188" i="36" s="1"/>
  <c r="U187" i="36"/>
  <c r="N187" i="36"/>
  <c r="U186" i="36"/>
  <c r="N186" i="36"/>
  <c r="U185" i="36"/>
  <c r="N185" i="36"/>
  <c r="U184" i="36"/>
  <c r="N184" i="36"/>
  <c r="U183" i="36"/>
  <c r="N183" i="36"/>
  <c r="U182" i="36"/>
  <c r="N182" i="36"/>
  <c r="U181" i="36"/>
  <c r="N181" i="36"/>
  <c r="U180" i="36"/>
  <c r="N180" i="36"/>
  <c r="U179" i="36"/>
  <c r="N179" i="36"/>
  <c r="U178" i="36"/>
  <c r="N178" i="36"/>
  <c r="U177" i="36"/>
  <c r="N177" i="36"/>
  <c r="U176" i="36"/>
  <c r="N176" i="36"/>
  <c r="U175" i="36"/>
  <c r="N175" i="36"/>
  <c r="U174" i="36"/>
  <c r="N174" i="36"/>
  <c r="U173" i="36"/>
  <c r="N173" i="36"/>
  <c r="U172" i="36"/>
  <c r="N172" i="36"/>
  <c r="T171" i="36"/>
  <c r="T170" i="36" s="1"/>
  <c r="S171" i="36"/>
  <c r="S170" i="36" s="1"/>
  <c r="R171" i="36"/>
  <c r="R170" i="36" s="1"/>
  <c r="Q171" i="36"/>
  <c r="Q170" i="36" s="1"/>
  <c r="P171" i="36"/>
  <c r="P170" i="36" s="1"/>
  <c r="O171" i="36"/>
  <c r="O170" i="36" s="1"/>
  <c r="K171" i="36"/>
  <c r="K170" i="36" s="1"/>
  <c r="L171" i="36"/>
  <c r="M171" i="36"/>
  <c r="M170" i="36" s="1"/>
  <c r="U169" i="36"/>
  <c r="N169" i="36"/>
  <c r="T168" i="36"/>
  <c r="S168" i="36"/>
  <c r="R168" i="36"/>
  <c r="Q168" i="36"/>
  <c r="P168" i="36"/>
  <c r="O168" i="36"/>
  <c r="K168" i="36"/>
  <c r="L168" i="36"/>
  <c r="M168" i="36"/>
  <c r="U167" i="36"/>
  <c r="N167" i="36"/>
  <c r="U166" i="36"/>
  <c r="N166" i="36"/>
  <c r="U165" i="36"/>
  <c r="N165" i="36"/>
  <c r="U164" i="36"/>
  <c r="N164" i="36"/>
  <c r="U163" i="36"/>
  <c r="N163" i="36"/>
  <c r="U162" i="36"/>
  <c r="N162" i="36"/>
  <c r="U161" i="36"/>
  <c r="N161" i="36"/>
  <c r="U160" i="36"/>
  <c r="N160" i="36"/>
  <c r="U159" i="36"/>
  <c r="N159" i="36"/>
  <c r="T158" i="36"/>
  <c r="S158" i="36"/>
  <c r="R158" i="36"/>
  <c r="Q158" i="36"/>
  <c r="P158" i="36"/>
  <c r="O158" i="36"/>
  <c r="K158" i="36"/>
  <c r="L158" i="36"/>
  <c r="M158" i="36"/>
  <c r="U157" i="36"/>
  <c r="N157" i="36"/>
  <c r="U156" i="36"/>
  <c r="N156" i="36"/>
  <c r="U155" i="36"/>
  <c r="N155" i="36"/>
  <c r="U152" i="36"/>
  <c r="N152" i="36"/>
  <c r="U150" i="36"/>
  <c r="N150" i="36"/>
  <c r="T149" i="36"/>
  <c r="S149" i="36"/>
  <c r="R149" i="36"/>
  <c r="Q149" i="36"/>
  <c r="P149" i="36"/>
  <c r="O149" i="36"/>
  <c r="K149" i="36"/>
  <c r="L149" i="36"/>
  <c r="M149" i="36"/>
  <c r="U148" i="36"/>
  <c r="N148" i="36"/>
  <c r="T147" i="36"/>
  <c r="S147" i="36"/>
  <c r="S144" i="36" s="1"/>
  <c r="R147" i="36"/>
  <c r="R144" i="36" s="1"/>
  <c r="Q147" i="36"/>
  <c r="Q144" i="36" s="1"/>
  <c r="P147" i="36"/>
  <c r="P144" i="36" s="1"/>
  <c r="O147" i="36"/>
  <c r="O144" i="36" s="1"/>
  <c r="K147" i="36"/>
  <c r="K144" i="36" s="1"/>
  <c r="L147" i="36"/>
  <c r="L144" i="36" s="1"/>
  <c r="L143" i="36" s="1"/>
  <c r="L142" i="36" s="1"/>
  <c r="M147" i="36"/>
  <c r="U146" i="36"/>
  <c r="N146" i="36"/>
  <c r="U145" i="36"/>
  <c r="N145" i="36"/>
  <c r="M144" i="36"/>
  <c r="U140" i="36"/>
  <c r="U139" i="36"/>
  <c r="U138" i="36"/>
  <c r="K137" i="36"/>
  <c r="N137" i="36" s="1"/>
  <c r="U136" i="36"/>
  <c r="U135" i="36"/>
  <c r="U129" i="36"/>
  <c r="U134" i="36"/>
  <c r="U133" i="36"/>
  <c r="U132" i="36"/>
  <c r="K131" i="36"/>
  <c r="U128" i="36"/>
  <c r="U127" i="36"/>
  <c r="U126" i="36"/>
  <c r="K125" i="36"/>
  <c r="U121" i="36"/>
  <c r="N121" i="36"/>
  <c r="U120" i="36"/>
  <c r="N120" i="36"/>
  <c r="T119" i="36"/>
  <c r="S119" i="36"/>
  <c r="R119" i="36"/>
  <c r="Q119" i="36"/>
  <c r="P119" i="36"/>
  <c r="O119" i="36"/>
  <c r="K119" i="36"/>
  <c r="L119" i="36"/>
  <c r="M119" i="36"/>
  <c r="U118" i="36"/>
  <c r="N118" i="36"/>
  <c r="U117" i="36"/>
  <c r="N117" i="36"/>
  <c r="T116" i="36"/>
  <c r="S116" i="36"/>
  <c r="R116" i="36"/>
  <c r="Q116" i="36"/>
  <c r="P116" i="36"/>
  <c r="O116" i="36"/>
  <c r="K116" i="36"/>
  <c r="L116" i="36"/>
  <c r="M116" i="36"/>
  <c r="U115" i="36"/>
  <c r="N115" i="36"/>
  <c r="U114" i="36"/>
  <c r="N114" i="36"/>
  <c r="T113" i="36"/>
  <c r="S113" i="36"/>
  <c r="R113" i="36"/>
  <c r="Q113" i="36"/>
  <c r="P113" i="36"/>
  <c r="O113" i="36"/>
  <c r="K113" i="36"/>
  <c r="L113" i="36"/>
  <c r="M113" i="36"/>
  <c r="U112" i="36"/>
  <c r="N112" i="36"/>
  <c r="U111" i="36"/>
  <c r="N111" i="36"/>
  <c r="T110" i="36"/>
  <c r="S110" i="36"/>
  <c r="R110" i="36"/>
  <c r="Q110" i="36"/>
  <c r="P110" i="36"/>
  <c r="O110" i="36"/>
  <c r="K110" i="36"/>
  <c r="L110" i="36"/>
  <c r="M110" i="36"/>
  <c r="U108" i="36"/>
  <c r="N108" i="36"/>
  <c r="U107" i="36"/>
  <c r="N107" i="36"/>
  <c r="T106" i="36"/>
  <c r="S106" i="36"/>
  <c r="R106" i="36"/>
  <c r="Q106" i="36"/>
  <c r="P106" i="36"/>
  <c r="O106" i="36"/>
  <c r="K106" i="36"/>
  <c r="L106" i="36"/>
  <c r="M106" i="36"/>
  <c r="U105" i="36"/>
  <c r="N105" i="36"/>
  <c r="U104" i="36"/>
  <c r="N104" i="36"/>
  <c r="T103" i="36"/>
  <c r="S103" i="36"/>
  <c r="R103" i="36"/>
  <c r="Q103" i="36"/>
  <c r="P103" i="36"/>
  <c r="O103" i="36"/>
  <c r="K103" i="36"/>
  <c r="L103" i="36"/>
  <c r="M103" i="36"/>
  <c r="U102" i="36"/>
  <c r="N102" i="36"/>
  <c r="U101" i="36"/>
  <c r="N101" i="36"/>
  <c r="T100" i="36"/>
  <c r="S100" i="36"/>
  <c r="R100" i="36"/>
  <c r="Q100" i="36"/>
  <c r="P100" i="36"/>
  <c r="O100" i="36"/>
  <c r="K100" i="36"/>
  <c r="K99" i="36" s="1"/>
  <c r="K98" i="36" s="1"/>
  <c r="L100" i="36"/>
  <c r="M100" i="36"/>
  <c r="U95" i="36"/>
  <c r="N95" i="36"/>
  <c r="U94" i="36"/>
  <c r="N94" i="36"/>
  <c r="T93" i="36"/>
  <c r="S93" i="36"/>
  <c r="R93" i="36"/>
  <c r="Q93" i="36"/>
  <c r="P93" i="36"/>
  <c r="O93" i="36"/>
  <c r="K93" i="36"/>
  <c r="L93" i="36"/>
  <c r="M93" i="36"/>
  <c r="U92" i="36"/>
  <c r="N92" i="36"/>
  <c r="U91" i="36"/>
  <c r="N91" i="36"/>
  <c r="T90" i="36"/>
  <c r="T89" i="36" s="1"/>
  <c r="S90" i="36"/>
  <c r="S89" i="36" s="1"/>
  <c r="R90" i="36"/>
  <c r="R89" i="36" s="1"/>
  <c r="Q90" i="36"/>
  <c r="P90" i="36"/>
  <c r="P89" i="36" s="1"/>
  <c r="P88" i="36" s="1"/>
  <c r="O90" i="36"/>
  <c r="O89" i="36" s="1"/>
  <c r="O88" i="36" s="1"/>
  <c r="K90" i="36"/>
  <c r="L90" i="36"/>
  <c r="L89" i="36" s="1"/>
  <c r="M90" i="36"/>
  <c r="M89" i="36" s="1"/>
  <c r="Q89" i="36"/>
  <c r="U87" i="36"/>
  <c r="N87" i="36"/>
  <c r="U86" i="36"/>
  <c r="N86" i="36"/>
  <c r="T85" i="36"/>
  <c r="S85" i="36"/>
  <c r="R85" i="36"/>
  <c r="Q85" i="36"/>
  <c r="P85" i="36"/>
  <c r="O85" i="36"/>
  <c r="K85" i="36"/>
  <c r="L85" i="36"/>
  <c r="M85" i="36"/>
  <c r="U84" i="36"/>
  <c r="N84" i="36"/>
  <c r="U83" i="36"/>
  <c r="N83" i="36"/>
  <c r="T82" i="36"/>
  <c r="S82" i="36"/>
  <c r="R82" i="36"/>
  <c r="Q82" i="36"/>
  <c r="P82" i="36"/>
  <c r="O82" i="36"/>
  <c r="K82" i="36"/>
  <c r="L82" i="36"/>
  <c r="M82" i="36"/>
  <c r="U81" i="36"/>
  <c r="N81" i="36"/>
  <c r="U80" i="36"/>
  <c r="N80" i="36"/>
  <c r="T79" i="36"/>
  <c r="S79" i="36"/>
  <c r="R79" i="36"/>
  <c r="Q79" i="36"/>
  <c r="P79" i="36"/>
  <c r="O79" i="36"/>
  <c r="K79" i="36"/>
  <c r="L79" i="36"/>
  <c r="M79" i="36"/>
  <c r="U78" i="36"/>
  <c r="N78" i="36"/>
  <c r="U77" i="36"/>
  <c r="N77" i="36"/>
  <c r="T76" i="36"/>
  <c r="S76" i="36"/>
  <c r="R76" i="36"/>
  <c r="Q76" i="36"/>
  <c r="P76" i="36"/>
  <c r="O76" i="36"/>
  <c r="K76" i="36"/>
  <c r="L76" i="36"/>
  <c r="M76" i="36"/>
  <c r="U75" i="36"/>
  <c r="N75" i="36"/>
  <c r="U74" i="36"/>
  <c r="N74" i="36"/>
  <c r="T73" i="36"/>
  <c r="S73" i="36"/>
  <c r="R73" i="36"/>
  <c r="Q73" i="36"/>
  <c r="P73" i="36"/>
  <c r="O73" i="36"/>
  <c r="K73" i="36"/>
  <c r="L73" i="36"/>
  <c r="M73" i="36"/>
  <c r="U72" i="36"/>
  <c r="N72" i="36"/>
  <c r="U71" i="36"/>
  <c r="N71" i="36"/>
  <c r="T70" i="36"/>
  <c r="S70" i="36"/>
  <c r="R70" i="36"/>
  <c r="Q70" i="36"/>
  <c r="P70" i="36"/>
  <c r="O70" i="36"/>
  <c r="K70" i="36"/>
  <c r="L70" i="36"/>
  <c r="M70" i="36"/>
  <c r="U69" i="36"/>
  <c r="N69" i="36"/>
  <c r="U68" i="36"/>
  <c r="N68" i="36"/>
  <c r="T67" i="36"/>
  <c r="S67" i="36"/>
  <c r="R67" i="36"/>
  <c r="Q67" i="36"/>
  <c r="P67" i="36"/>
  <c r="O67" i="36"/>
  <c r="K67" i="36"/>
  <c r="L67" i="36"/>
  <c r="M67" i="36"/>
  <c r="U66" i="36"/>
  <c r="N66" i="36"/>
  <c r="U65" i="36"/>
  <c r="N65" i="36"/>
  <c r="T64" i="36"/>
  <c r="S64" i="36"/>
  <c r="R64" i="36"/>
  <c r="Q64" i="36"/>
  <c r="P64" i="36"/>
  <c r="O64" i="36"/>
  <c r="K64" i="36"/>
  <c r="L64" i="36"/>
  <c r="M64" i="36"/>
  <c r="U62" i="36"/>
  <c r="N62" i="36"/>
  <c r="U61" i="36"/>
  <c r="N61" i="36"/>
  <c r="T60" i="36"/>
  <c r="S60" i="36"/>
  <c r="R60" i="36"/>
  <c r="Q60" i="36"/>
  <c r="P60" i="36"/>
  <c r="O60" i="36"/>
  <c r="K60" i="36"/>
  <c r="L60" i="36"/>
  <c r="M60" i="36"/>
  <c r="U59" i="36"/>
  <c r="N59" i="36"/>
  <c r="U58" i="36"/>
  <c r="N58" i="36"/>
  <c r="T57" i="36"/>
  <c r="S57" i="36"/>
  <c r="R57" i="36"/>
  <c r="Q57" i="36"/>
  <c r="P57" i="36"/>
  <c r="O57" i="36"/>
  <c r="K57" i="36"/>
  <c r="L57" i="36"/>
  <c r="M57" i="36"/>
  <c r="U56" i="36"/>
  <c r="N56" i="36"/>
  <c r="U55" i="36"/>
  <c r="N55" i="36"/>
  <c r="T54" i="36"/>
  <c r="S54" i="36"/>
  <c r="R54" i="36"/>
  <c r="Q54" i="36"/>
  <c r="P54" i="36"/>
  <c r="O54" i="36"/>
  <c r="K54" i="36"/>
  <c r="L54" i="36"/>
  <c r="M54" i="36"/>
  <c r="U53" i="36"/>
  <c r="N53" i="36"/>
  <c r="U52" i="36"/>
  <c r="N52" i="36"/>
  <c r="T51" i="36"/>
  <c r="S51" i="36"/>
  <c r="R51" i="36"/>
  <c r="Q51" i="36"/>
  <c r="P51" i="36"/>
  <c r="O51" i="36"/>
  <c r="K51" i="36"/>
  <c r="L51" i="36"/>
  <c r="M51" i="36"/>
  <c r="U50" i="36"/>
  <c r="N50" i="36"/>
  <c r="U49" i="36"/>
  <c r="N49" i="36"/>
  <c r="P49" i="36" s="1"/>
  <c r="P48" i="36" s="1"/>
  <c r="T48" i="36"/>
  <c r="S48" i="36"/>
  <c r="R48" i="36"/>
  <c r="Q48" i="36"/>
  <c r="O48" i="36"/>
  <c r="K48" i="36"/>
  <c r="L48" i="36"/>
  <c r="M48" i="36"/>
  <c r="U44" i="36"/>
  <c r="N44" i="36"/>
  <c r="U43" i="36"/>
  <c r="N43" i="36"/>
  <c r="T42" i="36"/>
  <c r="S42" i="36"/>
  <c r="R42" i="36"/>
  <c r="Q42" i="36"/>
  <c r="P42" i="36"/>
  <c r="O42" i="36"/>
  <c r="K42" i="36"/>
  <c r="L42" i="36"/>
  <c r="M42" i="36"/>
  <c r="U41" i="36"/>
  <c r="N41" i="36"/>
  <c r="U40" i="36"/>
  <c r="N40" i="36"/>
  <c r="T39" i="36"/>
  <c r="S39" i="36"/>
  <c r="R39" i="36"/>
  <c r="Q39" i="36"/>
  <c r="P39" i="36"/>
  <c r="O39" i="36"/>
  <c r="K39" i="36"/>
  <c r="L39" i="36"/>
  <c r="M39" i="36"/>
  <c r="U38" i="36"/>
  <c r="N38" i="36"/>
  <c r="U37" i="36"/>
  <c r="N37" i="36"/>
  <c r="T36" i="36"/>
  <c r="S36" i="36"/>
  <c r="R36" i="36"/>
  <c r="K36" i="36"/>
  <c r="L36" i="36"/>
  <c r="M36" i="36"/>
  <c r="U35" i="36"/>
  <c r="N35" i="36"/>
  <c r="U34" i="36"/>
  <c r="N34" i="36"/>
  <c r="T33" i="36"/>
  <c r="S33" i="36"/>
  <c r="R33" i="36"/>
  <c r="Q33" i="36"/>
  <c r="P33" i="36"/>
  <c r="O33" i="36"/>
  <c r="K33" i="36"/>
  <c r="L33" i="36"/>
  <c r="M33" i="36"/>
  <c r="U16" i="36"/>
  <c r="N16" i="36"/>
  <c r="U15" i="36"/>
  <c r="N15" i="36"/>
  <c r="T14" i="36"/>
  <c r="S14" i="36"/>
  <c r="R14" i="36"/>
  <c r="Q14" i="36"/>
  <c r="P14" i="36"/>
  <c r="O14" i="36"/>
  <c r="K14" i="36"/>
  <c r="L14" i="36"/>
  <c r="M14" i="36"/>
  <c r="U13" i="36"/>
  <c r="N13" i="36"/>
  <c r="U12" i="36"/>
  <c r="N12" i="36"/>
  <c r="T11" i="36"/>
  <c r="S11" i="36"/>
  <c r="S10" i="36" s="1"/>
  <c r="S9" i="36" s="1"/>
  <c r="R11" i="36"/>
  <c r="Q11" i="36"/>
  <c r="P11" i="36"/>
  <c r="O11" i="36"/>
  <c r="K11" i="36"/>
  <c r="L11" i="36"/>
  <c r="M11" i="36"/>
  <c r="M10" i="36" s="1"/>
  <c r="M9" i="36" s="1"/>
  <c r="E4" i="29"/>
  <c r="A2" i="29"/>
  <c r="E4" i="28"/>
  <c r="A2" i="28"/>
  <c r="E4" i="27"/>
  <c r="A2" i="27"/>
  <c r="E4" i="26"/>
  <c r="A2" i="26"/>
  <c r="E4" i="25"/>
  <c r="A2" i="25"/>
  <c r="E4" i="24"/>
  <c r="A2" i="24"/>
  <c r="E4" i="23"/>
  <c r="A2" i="23"/>
  <c r="E36" i="22"/>
  <c r="E37" i="22"/>
  <c r="E38" i="22"/>
  <c r="E39" i="22"/>
  <c r="E40" i="22"/>
  <c r="E41" i="22"/>
  <c r="E4" i="22"/>
  <c r="A2" i="22"/>
  <c r="E4" i="21"/>
  <c r="A2" i="21"/>
  <c r="E4" i="20"/>
  <c r="A2" i="20"/>
  <c r="E4" i="18"/>
  <c r="A2" i="18"/>
  <c r="E4" i="17"/>
  <c r="A2" i="17"/>
  <c r="E4" i="16"/>
  <c r="A2" i="16"/>
  <c r="E4" i="15"/>
  <c r="A2" i="15"/>
  <c r="E4" i="14"/>
  <c r="A2" i="14"/>
  <c r="E4" i="13"/>
  <c r="A2" i="13"/>
  <c r="E4" i="12"/>
  <c r="A2" i="12"/>
  <c r="E4" i="11"/>
  <c r="A2" i="11"/>
  <c r="E4" i="10"/>
  <c r="A2" i="10"/>
  <c r="E4" i="9"/>
  <c r="A2" i="9"/>
  <c r="E4" i="8"/>
  <c r="A2" i="8"/>
  <c r="E4" i="6"/>
  <c r="A2" i="6"/>
  <c r="E4" i="5"/>
  <c r="A2" i="5"/>
  <c r="E4" i="4"/>
  <c r="A2" i="4"/>
  <c r="E4" i="3"/>
  <c r="A2" i="3"/>
  <c r="E4" i="2"/>
  <c r="A2" i="2"/>
  <c r="E4" i="1"/>
  <c r="A2" i="1"/>
  <c r="C4" i="19"/>
  <c r="A2" i="19"/>
  <c r="B4" i="34"/>
  <c r="D11" i="22"/>
  <c r="J11" i="19"/>
  <c r="N11" i="19" s="1"/>
  <c r="J10" i="19"/>
  <c r="N10" i="19"/>
  <c r="J9" i="19"/>
  <c r="N9" i="19" s="1"/>
  <c r="J8" i="19"/>
  <c r="N8" i="19"/>
  <c r="J7" i="19"/>
  <c r="N7" i="19" s="1"/>
  <c r="J6" i="19"/>
  <c r="N6" i="19" s="1"/>
  <c r="J32" i="19"/>
  <c r="N32" i="19" s="1"/>
  <c r="J31" i="19"/>
  <c r="N31" i="19"/>
  <c r="J30" i="19"/>
  <c r="N30" i="19" s="1"/>
  <c r="J29" i="19"/>
  <c r="N29" i="19"/>
  <c r="J28" i="19"/>
  <c r="N28" i="19" s="1"/>
  <c r="J27" i="19"/>
  <c r="N27" i="19"/>
  <c r="J26" i="19"/>
  <c r="N26" i="19" s="1"/>
  <c r="J25" i="19"/>
  <c r="N25" i="19"/>
  <c r="J24" i="19"/>
  <c r="N24" i="19" s="1"/>
  <c r="J23" i="19"/>
  <c r="N23" i="19"/>
  <c r="J22" i="19"/>
  <c r="N22" i="19" s="1"/>
  <c r="J21" i="19"/>
  <c r="N21" i="19"/>
  <c r="J20" i="19"/>
  <c r="N20" i="19" s="1"/>
  <c r="J19" i="19"/>
  <c r="N19" i="19"/>
  <c r="J18" i="19"/>
  <c r="N18" i="19" s="1"/>
  <c r="J17" i="19"/>
  <c r="N17" i="19"/>
  <c r="J16" i="19"/>
  <c r="N16" i="19" s="1"/>
  <c r="J15" i="19"/>
  <c r="N15" i="19"/>
  <c r="J14" i="19"/>
  <c r="N14" i="19" s="1"/>
  <c r="J13" i="19"/>
  <c r="N13" i="19" s="1"/>
  <c r="J12" i="19"/>
  <c r="N12" i="19" s="1"/>
  <c r="H6" i="19"/>
  <c r="I32" i="19"/>
  <c r="M32" i="19"/>
  <c r="I31" i="19"/>
  <c r="M31" i="19" s="1"/>
  <c r="I30" i="19"/>
  <c r="M30" i="19"/>
  <c r="I29" i="19"/>
  <c r="M29" i="19" s="1"/>
  <c r="I28" i="19"/>
  <c r="M28" i="19" s="1"/>
  <c r="I27" i="19"/>
  <c r="M27" i="19" s="1"/>
  <c r="I26" i="19"/>
  <c r="M26" i="19" s="1"/>
  <c r="I25" i="19"/>
  <c r="M25" i="19" s="1"/>
  <c r="I24" i="19"/>
  <c r="M24" i="19" s="1"/>
  <c r="I23" i="19"/>
  <c r="M23" i="19" s="1"/>
  <c r="I22" i="19"/>
  <c r="M22" i="19"/>
  <c r="I21" i="19"/>
  <c r="M21" i="19" s="1"/>
  <c r="I20" i="19"/>
  <c r="M20" i="19" s="1"/>
  <c r="I19" i="19"/>
  <c r="M19" i="19" s="1"/>
  <c r="I18" i="19"/>
  <c r="M18" i="19" s="1"/>
  <c r="I17" i="19"/>
  <c r="M17" i="19" s="1"/>
  <c r="I16" i="19"/>
  <c r="M16" i="19"/>
  <c r="I15" i="19"/>
  <c r="M15" i="19" s="1"/>
  <c r="I14" i="19"/>
  <c r="M14" i="19" s="1"/>
  <c r="I13" i="19"/>
  <c r="M13" i="19" s="1"/>
  <c r="I12" i="19"/>
  <c r="M12" i="19" s="1"/>
  <c r="I11" i="19"/>
  <c r="M11" i="19" s="1"/>
  <c r="I10" i="19"/>
  <c r="M10" i="19" s="1"/>
  <c r="I9" i="19"/>
  <c r="M9" i="19" s="1"/>
  <c r="I8" i="19"/>
  <c r="M8" i="19"/>
  <c r="I7" i="19"/>
  <c r="M7" i="19" s="1"/>
  <c r="H29" i="19"/>
  <c r="H15" i="19"/>
  <c r="H32" i="19"/>
  <c r="H31" i="19"/>
  <c r="H30" i="19"/>
  <c r="H28" i="19"/>
  <c r="H27" i="19"/>
  <c r="H26" i="19"/>
  <c r="H25" i="19"/>
  <c r="H24" i="19"/>
  <c r="H23" i="19"/>
  <c r="H22" i="19"/>
  <c r="H21" i="19"/>
  <c r="H20" i="19"/>
  <c r="H19" i="19"/>
  <c r="H18" i="19"/>
  <c r="H17" i="19"/>
  <c r="H16" i="19"/>
  <c r="H14" i="19"/>
  <c r="H13" i="19"/>
  <c r="H12" i="19"/>
  <c r="H11" i="19"/>
  <c r="H10" i="19"/>
  <c r="H9" i="19"/>
  <c r="H8" i="19"/>
  <c r="H7" i="19"/>
  <c r="D12" i="3"/>
  <c r="D11" i="3"/>
  <c r="F10" i="3"/>
  <c r="D12" i="4"/>
  <c r="D11" i="4"/>
  <c r="F10" i="4"/>
  <c r="D12" i="5"/>
  <c r="D11" i="5"/>
  <c r="F10" i="5"/>
  <c r="D12" i="6"/>
  <c r="D11" i="6"/>
  <c r="F10" i="6"/>
  <c r="D12" i="8"/>
  <c r="D11" i="8"/>
  <c r="F10" i="8"/>
  <c r="D12" i="9"/>
  <c r="D11" i="9"/>
  <c r="F10" i="9"/>
  <c r="D13" i="10"/>
  <c r="D12" i="10"/>
  <c r="F11" i="10"/>
  <c r="D12" i="11"/>
  <c r="D11" i="11"/>
  <c r="F10" i="11"/>
  <c r="D12" i="12"/>
  <c r="D11" i="12"/>
  <c r="F10" i="12"/>
  <c r="D12" i="13"/>
  <c r="D11" i="13"/>
  <c r="F10" i="13"/>
  <c r="D12" i="14"/>
  <c r="D11" i="14"/>
  <c r="F10" i="14"/>
  <c r="D12" i="15"/>
  <c r="D11" i="15"/>
  <c r="F10" i="15"/>
  <c r="D12" i="16"/>
  <c r="D11" i="16"/>
  <c r="D12" i="17"/>
  <c r="D11" i="17"/>
  <c r="F10" i="17"/>
  <c r="D12" i="18"/>
  <c r="D11" i="18"/>
  <c r="F10" i="18"/>
  <c r="D12" i="20"/>
  <c r="D11" i="20"/>
  <c r="F10" i="20"/>
  <c r="D12" i="21"/>
  <c r="D11" i="21"/>
  <c r="F10" i="21"/>
  <c r="D12" i="22"/>
  <c r="F10" i="22"/>
  <c r="D12" i="23"/>
  <c r="D11" i="23"/>
  <c r="F10" i="23"/>
  <c r="D12" i="24"/>
  <c r="D11" i="24"/>
  <c r="F10" i="24"/>
  <c r="D12" i="25"/>
  <c r="D11" i="25"/>
  <c r="F10" i="25"/>
  <c r="D11" i="26"/>
  <c r="D10" i="26"/>
  <c r="F9" i="26"/>
  <c r="D12" i="27"/>
  <c r="D11" i="27"/>
  <c r="F10" i="27"/>
  <c r="D12" i="28"/>
  <c r="D11" i="28"/>
  <c r="F10" i="28"/>
  <c r="D12" i="29"/>
  <c r="D11" i="29"/>
  <c r="F10" i="29"/>
  <c r="D12" i="2"/>
  <c r="D11" i="2"/>
  <c r="F10" i="2"/>
  <c r="I6" i="19"/>
  <c r="M6" i="19" s="1"/>
  <c r="D12" i="1"/>
  <c r="D11" i="1"/>
  <c r="F10" i="1"/>
  <c r="G30" i="29"/>
  <c r="D29" i="33"/>
  <c r="E81" i="27" s="1"/>
  <c r="D56" i="23"/>
  <c r="D55" i="23"/>
  <c r="D54" i="23"/>
  <c r="D53" i="23"/>
  <c r="D52" i="23"/>
  <c r="D26" i="33"/>
  <c r="F122" i="24" s="1"/>
  <c r="D117" i="24"/>
  <c r="D118" i="24"/>
  <c r="D119" i="24"/>
  <c r="D120" i="24"/>
  <c r="D121" i="24"/>
  <c r="I23" i="21"/>
  <c r="D20" i="33"/>
  <c r="I22" i="17"/>
  <c r="H21" i="16"/>
  <c r="H22" i="16" s="1"/>
  <c r="G21" i="16"/>
  <c r="G22" i="16" s="1"/>
  <c r="F21" i="16"/>
  <c r="F22" i="16" s="1"/>
  <c r="E21" i="16"/>
  <c r="E22" i="16" s="1"/>
  <c r="D8" i="16" s="1"/>
  <c r="C20" i="19" s="1"/>
  <c r="Q21" i="14"/>
  <c r="Q20" i="14"/>
  <c r="Q19" i="14"/>
  <c r="L45" i="12"/>
  <c r="M27" i="12"/>
  <c r="N17" i="12"/>
  <c r="N18" i="12"/>
  <c r="N19" i="12" s="1"/>
  <c r="N20" i="12" s="1"/>
  <c r="N21" i="12" s="1"/>
  <c r="M22" i="12"/>
  <c r="M46" i="12"/>
  <c r="M33" i="12" s="1"/>
  <c r="K28" i="12"/>
  <c r="K43" i="12" s="1"/>
  <c r="K27" i="12"/>
  <c r="K42" i="12" s="1"/>
  <c r="K26" i="12"/>
  <c r="K41" i="12"/>
  <c r="K29" i="12"/>
  <c r="K44" i="12" s="1"/>
  <c r="M29" i="12"/>
  <c r="M28" i="12"/>
  <c r="M26" i="12"/>
  <c r="M30" i="12" s="1"/>
  <c r="E20" i="12"/>
  <c r="G15" i="33" s="1"/>
  <c r="H30" i="12" s="1"/>
  <c r="E69" i="10"/>
  <c r="H58" i="10"/>
  <c r="G58" i="10"/>
  <c r="F58" i="10"/>
  <c r="E58" i="10"/>
  <c r="E46" i="10"/>
  <c r="E35" i="10"/>
  <c r="J18" i="11"/>
  <c r="H69" i="10"/>
  <c r="G69" i="10"/>
  <c r="F69" i="10"/>
  <c r="H94" i="10"/>
  <c r="G94" i="10"/>
  <c r="G96" i="10" s="1"/>
  <c r="F94" i="10"/>
  <c r="F96" i="10" s="1"/>
  <c r="H95" i="10"/>
  <c r="I95" i="10" s="1"/>
  <c r="G95" i="10"/>
  <c r="F95" i="10"/>
  <c r="H46" i="10"/>
  <c r="G46" i="10"/>
  <c r="F46" i="10"/>
  <c r="E95" i="10"/>
  <c r="E94" i="10"/>
  <c r="I94" i="10" s="1"/>
  <c r="H35" i="10"/>
  <c r="G35" i="10"/>
  <c r="F35" i="10"/>
  <c r="F24" i="10"/>
  <c r="D69" i="1"/>
  <c r="D87" i="1" s="1"/>
  <c r="G80" i="1"/>
  <c r="H80" i="1"/>
  <c r="I80" i="1"/>
  <c r="J80" i="1"/>
  <c r="G81" i="1"/>
  <c r="H81" i="1"/>
  <c r="I81" i="1"/>
  <c r="J81" i="1"/>
  <c r="G82" i="1"/>
  <c r="H82" i="1"/>
  <c r="I82" i="1"/>
  <c r="J82" i="1"/>
  <c r="G83" i="1"/>
  <c r="H83" i="1"/>
  <c r="I83" i="1"/>
  <c r="J83" i="1"/>
  <c r="G84" i="1"/>
  <c r="H84" i="1"/>
  <c r="I84" i="1"/>
  <c r="J84" i="1"/>
  <c r="G85" i="1"/>
  <c r="H85" i="1"/>
  <c r="I85" i="1"/>
  <c r="J85" i="1"/>
  <c r="G86" i="1"/>
  <c r="H86" i="1"/>
  <c r="I86" i="1"/>
  <c r="J86" i="1"/>
  <c r="G87" i="1"/>
  <c r="H87" i="1"/>
  <c r="I87" i="1"/>
  <c r="J87" i="1"/>
  <c r="G88" i="1"/>
  <c r="H88" i="1"/>
  <c r="I88" i="1"/>
  <c r="J88" i="1"/>
  <c r="G89" i="1"/>
  <c r="H89" i="1"/>
  <c r="I89" i="1"/>
  <c r="J89" i="1"/>
  <c r="G90" i="1"/>
  <c r="H90" i="1"/>
  <c r="I90" i="1"/>
  <c r="J90" i="1"/>
  <c r="G91" i="1"/>
  <c r="H91" i="1"/>
  <c r="I91" i="1"/>
  <c r="J91" i="1"/>
  <c r="G92" i="1"/>
  <c r="H92" i="1"/>
  <c r="I92" i="1"/>
  <c r="J92" i="1"/>
  <c r="D62" i="1"/>
  <c r="D80" i="1" s="1"/>
  <c r="E62" i="1"/>
  <c r="E80" i="1" s="1"/>
  <c r="F62" i="1"/>
  <c r="F80" i="1" s="1"/>
  <c r="D63" i="1"/>
  <c r="D81" i="1" s="1"/>
  <c r="E63" i="1"/>
  <c r="E81" i="1" s="1"/>
  <c r="F63" i="1"/>
  <c r="F81" i="1" s="1"/>
  <c r="D64" i="1"/>
  <c r="D82" i="1" s="1"/>
  <c r="E64" i="1"/>
  <c r="E82" i="1" s="1"/>
  <c r="F64" i="1"/>
  <c r="F82" i="1" s="1"/>
  <c r="D65" i="1"/>
  <c r="D83" i="1" s="1"/>
  <c r="E65" i="1"/>
  <c r="E83" i="1" s="1"/>
  <c r="F65" i="1"/>
  <c r="F83" i="1" s="1"/>
  <c r="D66" i="1"/>
  <c r="D84" i="1" s="1"/>
  <c r="E66" i="1"/>
  <c r="E84" i="1" s="1"/>
  <c r="F66" i="1"/>
  <c r="F84" i="1" s="1"/>
  <c r="D67" i="1"/>
  <c r="D85" i="1" s="1"/>
  <c r="E67" i="1"/>
  <c r="E85" i="1" s="1"/>
  <c r="F67" i="1"/>
  <c r="F85" i="1" s="1"/>
  <c r="D68" i="1"/>
  <c r="D86" i="1" s="1"/>
  <c r="E68" i="1"/>
  <c r="E86" i="1" s="1"/>
  <c r="F68" i="1"/>
  <c r="F86" i="1" s="1"/>
  <c r="E69" i="1"/>
  <c r="E87" i="1" s="1"/>
  <c r="F69" i="1"/>
  <c r="F87" i="1" s="1"/>
  <c r="D70" i="1"/>
  <c r="D88" i="1" s="1"/>
  <c r="E70" i="1"/>
  <c r="E88" i="1" s="1"/>
  <c r="F70" i="1"/>
  <c r="F88" i="1" s="1"/>
  <c r="D71" i="1"/>
  <c r="D89" i="1" s="1"/>
  <c r="E71" i="1"/>
  <c r="E89" i="1" s="1"/>
  <c r="F71" i="1"/>
  <c r="F89" i="1" s="1"/>
  <c r="D72" i="1"/>
  <c r="D90" i="1" s="1"/>
  <c r="E72" i="1"/>
  <c r="E90" i="1" s="1"/>
  <c r="F72" i="1"/>
  <c r="F90" i="1" s="1"/>
  <c r="D73" i="1"/>
  <c r="D91" i="1" s="1"/>
  <c r="E73" i="1"/>
  <c r="E91" i="1" s="1"/>
  <c r="F73" i="1"/>
  <c r="F91" i="1" s="1"/>
  <c r="D74" i="1"/>
  <c r="D92" i="1" s="1"/>
  <c r="E74" i="1"/>
  <c r="E92" i="1" s="1"/>
  <c r="F74" i="1"/>
  <c r="F92" i="1" s="1"/>
  <c r="D61" i="1"/>
  <c r="D79" i="1" s="1"/>
  <c r="D15" i="33"/>
  <c r="E15" i="33"/>
  <c r="F30" i="12" s="1"/>
  <c r="F15" i="33"/>
  <c r="G30" i="12" s="1"/>
  <c r="I15" i="33"/>
  <c r="I25" i="12" s="1"/>
  <c r="F44" i="20"/>
  <c r="F43" i="20"/>
  <c r="F42" i="20"/>
  <c r="F41" i="20"/>
  <c r="F40" i="20"/>
  <c r="F39" i="20"/>
  <c r="E43" i="20"/>
  <c r="E42" i="20"/>
  <c r="E41" i="20"/>
  <c r="E40" i="20"/>
  <c r="E39" i="20"/>
  <c r="E44" i="20"/>
  <c r="E20" i="20"/>
  <c r="D8" i="20" s="1"/>
  <c r="C23" i="19" s="1"/>
  <c r="L23" i="19" s="1"/>
  <c r="I18" i="20"/>
  <c r="G43" i="21"/>
  <c r="H43" i="21"/>
  <c r="I43" i="21"/>
  <c r="F36" i="22"/>
  <c r="G41" i="29"/>
  <c r="G40" i="29"/>
  <c r="G39" i="29"/>
  <c r="G38" i="29"/>
  <c r="G37" i="29"/>
  <c r="G36" i="29"/>
  <c r="G41" i="22"/>
  <c r="G40" i="22"/>
  <c r="G39" i="22"/>
  <c r="G38" i="22"/>
  <c r="G37" i="22"/>
  <c r="G36" i="22"/>
  <c r="F41" i="22"/>
  <c r="F40" i="22"/>
  <c r="F39" i="22"/>
  <c r="F38" i="22"/>
  <c r="F37" i="22"/>
  <c r="F37" i="29"/>
  <c r="F36" i="29"/>
  <c r="E21" i="25"/>
  <c r="D8" i="25" s="1"/>
  <c r="F27" i="28"/>
  <c r="E27" i="28"/>
  <c r="E21" i="28"/>
  <c r="G21" i="28"/>
  <c r="F21" i="28"/>
  <c r="J20" i="27"/>
  <c r="E24" i="27" s="1"/>
  <c r="I20" i="27"/>
  <c r="E23" i="27" s="1"/>
  <c r="F41" i="29"/>
  <c r="F40" i="29"/>
  <c r="F39" i="29"/>
  <c r="E41" i="29"/>
  <c r="E40" i="29"/>
  <c r="E39" i="29"/>
  <c r="E37" i="29"/>
  <c r="E36" i="29"/>
  <c r="J36" i="21"/>
  <c r="H20" i="20"/>
  <c r="G20" i="20"/>
  <c r="F20" i="20"/>
  <c r="H22" i="18"/>
  <c r="G22" i="18"/>
  <c r="F22" i="18"/>
  <c r="E22" i="18"/>
  <c r="D8" i="18"/>
  <c r="C22" i="19" s="1"/>
  <c r="L22" i="19" s="1"/>
  <c r="I21" i="15"/>
  <c r="H21" i="15"/>
  <c r="F21" i="15"/>
  <c r="E21" i="15"/>
  <c r="P22" i="14"/>
  <c r="O22" i="14"/>
  <c r="N22" i="14"/>
  <c r="M22" i="14"/>
  <c r="L22" i="14"/>
  <c r="K22" i="14"/>
  <c r="J22" i="14"/>
  <c r="I22" i="14"/>
  <c r="H22" i="14"/>
  <c r="G22" i="14"/>
  <c r="F22" i="14"/>
  <c r="E22" i="14"/>
  <c r="E20" i="13"/>
  <c r="F20" i="13"/>
  <c r="I20" i="11"/>
  <c r="H20" i="11"/>
  <c r="G20" i="11"/>
  <c r="F20" i="11"/>
  <c r="D8" i="11" s="1"/>
  <c r="C15" i="19" s="1"/>
  <c r="L15" i="19" s="1"/>
  <c r="E20" i="11"/>
  <c r="H19" i="9"/>
  <c r="G19" i="9"/>
  <c r="F19" i="9"/>
  <c r="E19" i="9"/>
  <c r="D8" i="9" s="1"/>
  <c r="C13" i="19" s="1"/>
  <c r="L13" i="19" s="1"/>
  <c r="H19" i="8"/>
  <c r="G19" i="8"/>
  <c r="F19" i="8"/>
  <c r="E19" i="8"/>
  <c r="D8" i="8" s="1"/>
  <c r="C12" i="19" s="1"/>
  <c r="L12" i="19" s="1"/>
  <c r="H22" i="5"/>
  <c r="G22" i="5"/>
  <c r="F22" i="5"/>
  <c r="E22" i="5"/>
  <c r="D8" i="5" s="1"/>
  <c r="C10" i="19" s="1"/>
  <c r="L10" i="19" s="1"/>
  <c r="H23" i="4"/>
  <c r="G23" i="4"/>
  <c r="F23" i="4"/>
  <c r="E23" i="4"/>
  <c r="D8" i="4" s="1"/>
  <c r="C9" i="19" s="1"/>
  <c r="L9" i="19" s="1"/>
  <c r="H22" i="3"/>
  <c r="G22" i="3"/>
  <c r="F22" i="3"/>
  <c r="E22" i="3"/>
  <c r="D8" i="3" s="1"/>
  <c r="C8" i="19" s="1"/>
  <c r="L8" i="19" s="1"/>
  <c r="H23" i="2"/>
  <c r="G23" i="2"/>
  <c r="F23" i="2"/>
  <c r="E23" i="2"/>
  <c r="D8" i="2" s="1"/>
  <c r="C7" i="19" s="1"/>
  <c r="L7" i="19" s="1"/>
  <c r="H40" i="13"/>
  <c r="E30" i="12"/>
  <c r="I52" i="10"/>
  <c r="D24" i="33"/>
  <c r="D42" i="22"/>
  <c r="D23" i="33"/>
  <c r="H30" i="21" s="1"/>
  <c r="D22" i="33"/>
  <c r="D45" i="20" s="1"/>
  <c r="H30" i="17"/>
  <c r="D5" i="33"/>
  <c r="D99" i="1" s="1"/>
  <c r="I17" i="29"/>
  <c r="D31" i="33"/>
  <c r="D42" i="29" s="1"/>
  <c r="E24" i="6"/>
  <c r="H26" i="6"/>
  <c r="G26" i="6"/>
  <c r="F26" i="6"/>
  <c r="H25" i="6"/>
  <c r="G25" i="6"/>
  <c r="F25" i="6"/>
  <c r="H24" i="6"/>
  <c r="G24" i="6"/>
  <c r="F24" i="6"/>
  <c r="E25" i="6"/>
  <c r="E26" i="6"/>
  <c r="J79" i="1"/>
  <c r="I79" i="1"/>
  <c r="H79" i="1"/>
  <c r="G79" i="1"/>
  <c r="H27" i="6"/>
  <c r="F61" i="1"/>
  <c r="F79" i="1" s="1"/>
  <c r="H43" i="27"/>
  <c r="G46" i="27"/>
  <c r="G47" i="27" s="1"/>
  <c r="F46" i="27"/>
  <c r="F47" i="27" s="1"/>
  <c r="E46" i="27"/>
  <c r="E47" i="27" s="1"/>
  <c r="E68" i="27"/>
  <c r="E69" i="27" s="1"/>
  <c r="L59" i="27"/>
  <c r="L60" i="27" s="1"/>
  <c r="K59" i="27"/>
  <c r="K60" i="27"/>
  <c r="J59" i="27"/>
  <c r="J60" i="27" s="1"/>
  <c r="I59" i="27"/>
  <c r="I60" i="27" s="1"/>
  <c r="H59" i="27"/>
  <c r="H60" i="27" s="1"/>
  <c r="G59" i="27"/>
  <c r="G60" i="27" s="1"/>
  <c r="F59" i="27"/>
  <c r="F60" i="27" s="1"/>
  <c r="E59" i="27"/>
  <c r="E60" i="27" s="1"/>
  <c r="L37" i="27"/>
  <c r="L38" i="27" s="1"/>
  <c r="K37" i="27"/>
  <c r="K38" i="27" s="1"/>
  <c r="J37" i="27"/>
  <c r="J38" i="27" s="1"/>
  <c r="I37" i="27"/>
  <c r="I38" i="27" s="1"/>
  <c r="H37" i="27"/>
  <c r="H38" i="27" s="1"/>
  <c r="G37" i="27"/>
  <c r="G38" i="27" s="1"/>
  <c r="F37" i="27"/>
  <c r="F38" i="27" s="1"/>
  <c r="E37" i="27"/>
  <c r="E38" i="27" s="1"/>
  <c r="F68" i="27"/>
  <c r="F69" i="27" s="1"/>
  <c r="H45" i="27"/>
  <c r="H44" i="27"/>
  <c r="H17" i="26"/>
  <c r="G17" i="26"/>
  <c r="F17" i="26"/>
  <c r="E17" i="26"/>
  <c r="D7" i="26" s="1"/>
  <c r="C29" i="19" s="1"/>
  <c r="L29" i="19" s="1"/>
  <c r="H21" i="25"/>
  <c r="G21" i="25"/>
  <c r="F21" i="25"/>
  <c r="H114" i="24"/>
  <c r="G114" i="24"/>
  <c r="F114" i="24"/>
  <c r="E114" i="24"/>
  <c r="G121" i="24" s="1"/>
  <c r="H101" i="24"/>
  <c r="G101" i="24"/>
  <c r="F101" i="24"/>
  <c r="E101" i="24"/>
  <c r="I100" i="24"/>
  <c r="I101" i="24" s="1"/>
  <c r="I99" i="24"/>
  <c r="H94" i="24"/>
  <c r="G94" i="24"/>
  <c r="F94" i="24"/>
  <c r="E94" i="24"/>
  <c r="G120" i="24" s="1"/>
  <c r="H83" i="24"/>
  <c r="G83" i="24"/>
  <c r="F83" i="24"/>
  <c r="E83" i="24"/>
  <c r="H76" i="24"/>
  <c r="G76" i="24"/>
  <c r="F76" i="24"/>
  <c r="E76" i="24"/>
  <c r="E119" i="24" s="1"/>
  <c r="G119" i="24" s="1"/>
  <c r="H62" i="24"/>
  <c r="G62" i="24"/>
  <c r="F62" i="24"/>
  <c r="E62" i="24"/>
  <c r="H55" i="24"/>
  <c r="G55" i="24"/>
  <c r="F55" i="24"/>
  <c r="E55" i="24"/>
  <c r="G118" i="24" s="1"/>
  <c r="H41" i="24"/>
  <c r="G41" i="24"/>
  <c r="E41" i="24"/>
  <c r="F41" i="24"/>
  <c r="H24" i="24"/>
  <c r="G24" i="24"/>
  <c r="F24" i="24"/>
  <c r="E24" i="24"/>
  <c r="H49" i="23"/>
  <c r="G49" i="23"/>
  <c r="F49" i="23"/>
  <c r="E49" i="23"/>
  <c r="E56" i="23" s="1"/>
  <c r="G56" i="23" s="1"/>
  <c r="H42" i="23"/>
  <c r="G42" i="23"/>
  <c r="F42" i="23"/>
  <c r="E42" i="23"/>
  <c r="E55" i="23" s="1"/>
  <c r="G55" i="23" s="1"/>
  <c r="H35" i="23"/>
  <c r="G35" i="23"/>
  <c r="F35" i="23"/>
  <c r="E35" i="23"/>
  <c r="E54" i="23" s="1"/>
  <c r="G54" i="23" s="1"/>
  <c r="H28" i="23"/>
  <c r="G28" i="23"/>
  <c r="F28" i="23"/>
  <c r="E28" i="23"/>
  <c r="E53" i="23" s="1"/>
  <c r="H21" i="23"/>
  <c r="G21" i="23"/>
  <c r="F21" i="23"/>
  <c r="E21" i="23"/>
  <c r="E52" i="23" s="1"/>
  <c r="J30" i="22"/>
  <c r="K42" i="21"/>
  <c r="J42" i="21"/>
  <c r="K41" i="21"/>
  <c r="J41" i="21"/>
  <c r="K40" i="21"/>
  <c r="J40" i="21"/>
  <c r="K39" i="21"/>
  <c r="J39" i="21"/>
  <c r="K38" i="21"/>
  <c r="J38" i="21"/>
  <c r="K37" i="21"/>
  <c r="J37" i="21"/>
  <c r="K36" i="21"/>
  <c r="I29" i="21"/>
  <c r="I28" i="21"/>
  <c r="I27" i="21"/>
  <c r="I26" i="21"/>
  <c r="I25" i="21"/>
  <c r="I24" i="21"/>
  <c r="G33" i="20"/>
  <c r="I29" i="17"/>
  <c r="I28" i="17"/>
  <c r="I27" i="17"/>
  <c r="I26" i="17"/>
  <c r="I25" i="17"/>
  <c r="I24" i="17"/>
  <c r="I23" i="17"/>
  <c r="J20" i="15"/>
  <c r="J19" i="15"/>
  <c r="J18" i="15"/>
  <c r="G19" i="13"/>
  <c r="G18" i="13"/>
  <c r="G17" i="13"/>
  <c r="I22" i="4"/>
  <c r="I21" i="4"/>
  <c r="E61" i="1"/>
  <c r="E79" i="1" s="1"/>
  <c r="I51" i="6"/>
  <c r="H51" i="6"/>
  <c r="G51" i="6"/>
  <c r="F51" i="6"/>
  <c r="J37" i="9"/>
  <c r="I37" i="9"/>
  <c r="H37" i="9"/>
  <c r="G37" i="9"/>
  <c r="F37" i="9"/>
  <c r="G23" i="10"/>
  <c r="G22" i="10"/>
  <c r="G21" i="10"/>
  <c r="G20" i="10"/>
  <c r="G19" i="10"/>
  <c r="K40" i="13"/>
  <c r="J40" i="13"/>
  <c r="I40" i="13"/>
  <c r="K40" i="14"/>
  <c r="J40" i="14"/>
  <c r="I40" i="14"/>
  <c r="H40" i="14"/>
  <c r="K37" i="15"/>
  <c r="J37" i="15"/>
  <c r="H37" i="15"/>
  <c r="I37" i="15"/>
  <c r="F33" i="16"/>
  <c r="J33" i="16"/>
  <c r="I33" i="16"/>
  <c r="H33" i="16"/>
  <c r="G33" i="16"/>
  <c r="J33" i="20"/>
  <c r="I33" i="20"/>
  <c r="H33" i="20"/>
  <c r="K30" i="22"/>
  <c r="I30" i="22"/>
  <c r="I19" i="22"/>
  <c r="H30" i="22"/>
  <c r="I18" i="22"/>
  <c r="J30" i="29"/>
  <c r="I30" i="29"/>
  <c r="H30" i="29"/>
  <c r="I19" i="29"/>
  <c r="I18" i="29"/>
  <c r="I20" i="25"/>
  <c r="I19" i="25"/>
  <c r="I18" i="25"/>
  <c r="I113" i="24"/>
  <c r="I112" i="24"/>
  <c r="I93" i="24"/>
  <c r="I92" i="24"/>
  <c r="I82" i="24"/>
  <c r="I81" i="24"/>
  <c r="I75" i="24"/>
  <c r="I74" i="24"/>
  <c r="I61" i="24"/>
  <c r="I60" i="24"/>
  <c r="I54" i="24"/>
  <c r="I53" i="24"/>
  <c r="I23" i="24"/>
  <c r="I22" i="24"/>
  <c r="I48" i="23"/>
  <c r="I47" i="23"/>
  <c r="I49" i="23" s="1"/>
  <c r="I41" i="23"/>
  <c r="I40" i="23"/>
  <c r="I34" i="23"/>
  <c r="I33" i="23"/>
  <c r="I35" i="23" s="1"/>
  <c r="I27" i="23"/>
  <c r="I26" i="23"/>
  <c r="I20" i="23"/>
  <c r="I19" i="23"/>
  <c r="I17" i="22"/>
  <c r="I18" i="21"/>
  <c r="I19" i="20"/>
  <c r="I20" i="20" s="1"/>
  <c r="I21" i="18"/>
  <c r="I20" i="18"/>
  <c r="I18" i="17"/>
  <c r="J19" i="11"/>
  <c r="J20" i="11" s="1"/>
  <c r="I63" i="10"/>
  <c r="I40" i="10"/>
  <c r="I29" i="10"/>
  <c r="I22" i="2"/>
  <c r="I21" i="2"/>
  <c r="I94" i="24"/>
  <c r="K18" i="15"/>
  <c r="K43" i="21"/>
  <c r="I55" i="24"/>
  <c r="L20" i="19" l="1"/>
  <c r="G53" i="23"/>
  <c r="E57" i="23"/>
  <c r="I28" i="23"/>
  <c r="I21" i="25"/>
  <c r="I76" i="24"/>
  <c r="E117" i="24"/>
  <c r="E122" i="24" s="1"/>
  <c r="I23" i="4"/>
  <c r="E42" i="29"/>
  <c r="E30" i="28"/>
  <c r="D8" i="28" s="1"/>
  <c r="C31" i="19" s="1"/>
  <c r="L31" i="19" s="1"/>
  <c r="H69" i="27"/>
  <c r="H70" i="27" s="1"/>
  <c r="E74" i="27" s="1"/>
  <c r="I62" i="24"/>
  <c r="I21" i="23"/>
  <c r="I22" i="18"/>
  <c r="G20" i="13"/>
  <c r="D8" i="13" s="1"/>
  <c r="C17" i="19" s="1"/>
  <c r="L17" i="19" s="1"/>
  <c r="M31" i="12"/>
  <c r="I96" i="10"/>
  <c r="J49" i="37"/>
  <c r="H97" i="1"/>
  <c r="I42" i="23"/>
  <c r="I83" i="24"/>
  <c r="F45" i="20"/>
  <c r="E20" i="33"/>
  <c r="I30" i="17" s="1"/>
  <c r="D8" i="17" s="1"/>
  <c r="C21" i="19" s="1"/>
  <c r="L21" i="19" s="1"/>
  <c r="E23" i="33"/>
  <c r="I30" i="21" s="1"/>
  <c r="D8" i="21" s="1"/>
  <c r="C24" i="19" s="1"/>
  <c r="L24" i="19" s="1"/>
  <c r="J43" i="21"/>
  <c r="H96" i="10"/>
  <c r="J17" i="37"/>
  <c r="Z18" i="37"/>
  <c r="L17" i="37"/>
  <c r="AB17" i="37" s="1"/>
  <c r="AB18" i="37"/>
  <c r="Y26" i="37"/>
  <c r="I59" i="37"/>
  <c r="Y60" i="37"/>
  <c r="J11" i="37"/>
  <c r="Z12" i="37"/>
  <c r="Z38" i="37"/>
  <c r="AA31" i="37"/>
  <c r="AA15" i="37"/>
  <c r="K37" i="37"/>
  <c r="AA38" i="37"/>
  <c r="K50" i="37"/>
  <c r="AA51" i="37"/>
  <c r="AB6" i="37"/>
  <c r="L25" i="37"/>
  <c r="AB25" i="37" s="1"/>
  <c r="AB26" i="37"/>
  <c r="AB64" i="37"/>
  <c r="U119" i="36"/>
  <c r="S243" i="36"/>
  <c r="K17" i="37"/>
  <c r="AA17" i="37" s="1"/>
  <c r="Q10" i="37"/>
  <c r="Y33" i="37"/>
  <c r="Y21" i="37"/>
  <c r="Y42" i="37"/>
  <c r="I54" i="37"/>
  <c r="Y55" i="37"/>
  <c r="V10" i="37"/>
  <c r="Z26" i="37"/>
  <c r="J63" i="37"/>
  <c r="Z64" i="37"/>
  <c r="J54" i="37"/>
  <c r="Z55" i="37"/>
  <c r="S10" i="37"/>
  <c r="S9" i="37" s="1"/>
  <c r="AA29" i="37"/>
  <c r="K11" i="37"/>
  <c r="K10" i="37" s="1"/>
  <c r="K9" i="37" s="1"/>
  <c r="AA12" i="37"/>
  <c r="K63" i="37"/>
  <c r="AA64" i="37"/>
  <c r="AB33" i="37"/>
  <c r="AB21" i="37"/>
  <c r="AB42" i="37"/>
  <c r="AB60" i="37"/>
  <c r="E25" i="27"/>
  <c r="E79" i="27" s="1"/>
  <c r="G24" i="10"/>
  <c r="K124" i="36"/>
  <c r="N125" i="36"/>
  <c r="N131" i="36"/>
  <c r="K130" i="36"/>
  <c r="N130" i="36" s="1"/>
  <c r="I17" i="37"/>
  <c r="U37" i="37"/>
  <c r="Y31" i="37"/>
  <c r="Y15" i="37"/>
  <c r="Y38" i="37"/>
  <c r="Y51" i="37"/>
  <c r="Z33" i="37"/>
  <c r="Z21" i="37"/>
  <c r="J37" i="37"/>
  <c r="W10" i="37"/>
  <c r="W9" i="37" s="1"/>
  <c r="O37" i="37"/>
  <c r="K25" i="37"/>
  <c r="AA26" i="37"/>
  <c r="K59" i="37"/>
  <c r="AA60" i="37"/>
  <c r="T37" i="37"/>
  <c r="AB31" i="37"/>
  <c r="AB15" i="37"/>
  <c r="L37" i="37"/>
  <c r="AB38" i="37"/>
  <c r="AB55" i="37"/>
  <c r="E27" i="6"/>
  <c r="D8" i="6" s="1"/>
  <c r="C11" i="19" s="1"/>
  <c r="L11" i="19" s="1"/>
  <c r="G27" i="6"/>
  <c r="E45" i="20"/>
  <c r="Q22" i="14"/>
  <c r="D8" i="14" s="1"/>
  <c r="C18" i="19" s="1"/>
  <c r="L18" i="19" s="1"/>
  <c r="T99" i="36"/>
  <c r="T98" i="36" s="1"/>
  <c r="L195" i="36"/>
  <c r="M269" i="36"/>
  <c r="T269" i="36"/>
  <c r="M281" i="36"/>
  <c r="Y29" i="37"/>
  <c r="I11" i="37"/>
  <c r="Y12" i="37"/>
  <c r="Y64" i="37"/>
  <c r="V48" i="37"/>
  <c r="Z31" i="37"/>
  <c r="Z15" i="37"/>
  <c r="Z42" i="37"/>
  <c r="J59" i="37"/>
  <c r="Z60" i="37"/>
  <c r="Z51" i="37"/>
  <c r="AA33" i="37"/>
  <c r="AA21" i="37"/>
  <c r="AA42" i="37"/>
  <c r="K54" i="37"/>
  <c r="AA55" i="37"/>
  <c r="AB29" i="37"/>
  <c r="L11" i="37"/>
  <c r="L10" i="37" s="1"/>
  <c r="AB12" i="37"/>
  <c r="L63" i="37"/>
  <c r="L50" i="37"/>
  <c r="AB51" i="37"/>
  <c r="G96" i="1"/>
  <c r="R32" i="36"/>
  <c r="R31" i="36" s="1"/>
  <c r="R30" i="36" s="1"/>
  <c r="U247" i="36"/>
  <c r="N110" i="36"/>
  <c r="O109" i="36"/>
  <c r="N64" i="36"/>
  <c r="O143" i="36"/>
  <c r="O142" i="36" s="1"/>
  <c r="Q154" i="36"/>
  <c r="Q153" i="36" s="1"/>
  <c r="Q151" i="36" s="1"/>
  <c r="U76" i="36"/>
  <c r="U85" i="36"/>
  <c r="U110" i="36"/>
  <c r="U36" i="36"/>
  <c r="U54" i="36"/>
  <c r="U79" i="36"/>
  <c r="M154" i="36"/>
  <c r="M153" i="36" s="1"/>
  <c r="M151" i="36" s="1"/>
  <c r="N247" i="36"/>
  <c r="M88" i="36"/>
  <c r="U113" i="36"/>
  <c r="M243" i="36"/>
  <c r="T243" i="36"/>
  <c r="N171" i="36"/>
  <c r="U199" i="36"/>
  <c r="U222" i="36"/>
  <c r="L269" i="36"/>
  <c r="O10" i="36"/>
  <c r="O9" i="36" s="1"/>
  <c r="P154" i="36"/>
  <c r="P153" i="36" s="1"/>
  <c r="P151" i="36" s="1"/>
  <c r="U195" i="36"/>
  <c r="S195" i="36"/>
  <c r="N57" i="36"/>
  <c r="U39" i="36"/>
  <c r="U57" i="36"/>
  <c r="N76" i="36"/>
  <c r="U82" i="36"/>
  <c r="U147" i="36"/>
  <c r="U282" i="36"/>
  <c r="U64" i="36"/>
  <c r="M143" i="36"/>
  <c r="M142" i="36" s="1"/>
  <c r="T194" i="36"/>
  <c r="P257" i="36"/>
  <c r="U273" i="36"/>
  <c r="U295" i="36"/>
  <c r="U296" i="36"/>
  <c r="R88" i="36"/>
  <c r="R269" i="36"/>
  <c r="K281" i="36"/>
  <c r="N168" i="36"/>
  <c r="S269" i="36"/>
  <c r="N273" i="36"/>
  <c r="U14" i="36"/>
  <c r="U103" i="36"/>
  <c r="O154" i="36"/>
  <c r="N199" i="36"/>
  <c r="P281" i="36"/>
  <c r="T47" i="36"/>
  <c r="T46" i="36" s="1"/>
  <c r="R99" i="36"/>
  <c r="R98" i="36" s="1"/>
  <c r="R97" i="36" s="1"/>
  <c r="Q109" i="36"/>
  <c r="M195" i="36"/>
  <c r="M194" i="36" s="1"/>
  <c r="P243" i="36"/>
  <c r="P269" i="36"/>
  <c r="S32" i="36"/>
  <c r="S31" i="36" s="1"/>
  <c r="S30" i="36" s="1"/>
  <c r="L63" i="36"/>
  <c r="N73" i="36"/>
  <c r="N103" i="36"/>
  <c r="U171" i="36"/>
  <c r="O195" i="36"/>
  <c r="O194" i="36" s="1"/>
  <c r="U214" i="36"/>
  <c r="N222" i="36"/>
  <c r="M257" i="36"/>
  <c r="M32" i="36"/>
  <c r="M31" i="36" s="1"/>
  <c r="M30" i="36" s="1"/>
  <c r="L213" i="36"/>
  <c r="N79" i="36"/>
  <c r="N295" i="36"/>
  <c r="N39" i="36"/>
  <c r="Q99" i="36"/>
  <c r="Q98" i="36" s="1"/>
  <c r="Q97" i="36" s="1"/>
  <c r="Q96" i="36" s="1"/>
  <c r="O213" i="36"/>
  <c r="S281" i="36"/>
  <c r="M47" i="36"/>
  <c r="M46" i="36" s="1"/>
  <c r="Q63" i="36"/>
  <c r="O99" i="36"/>
  <c r="O98" i="36" s="1"/>
  <c r="O97" i="36" s="1"/>
  <c r="N119" i="36"/>
  <c r="R143" i="36"/>
  <c r="R142" i="36" s="1"/>
  <c r="U158" i="36"/>
  <c r="L170" i="36"/>
  <c r="L154" i="36" s="1"/>
  <c r="L153" i="36" s="1"/>
  <c r="L151" i="36" s="1"/>
  <c r="S194" i="36"/>
  <c r="Q269" i="36"/>
  <c r="Q281" i="36"/>
  <c r="N285" i="36"/>
  <c r="P99" i="36"/>
  <c r="P98" i="36" s="1"/>
  <c r="P97" i="36" s="1"/>
  <c r="N207" i="36"/>
  <c r="R281" i="36"/>
  <c r="R256" i="36" s="1"/>
  <c r="U137" i="36"/>
  <c r="Q213" i="36"/>
  <c r="U269" i="36"/>
  <c r="S47" i="36"/>
  <c r="S46" i="36" s="1"/>
  <c r="U60" i="36"/>
  <c r="U73" i="36"/>
  <c r="N85" i="36"/>
  <c r="N113" i="36"/>
  <c r="T144" i="36"/>
  <c r="U144" i="36" s="1"/>
  <c r="Q195" i="36"/>
  <c r="Q194" i="36" s="1"/>
  <c r="U207" i="36"/>
  <c r="N218" i="36"/>
  <c r="U231" i="36"/>
  <c r="S143" i="36"/>
  <c r="S142" i="36" s="1"/>
  <c r="R154" i="36"/>
  <c r="R153" i="36" s="1"/>
  <c r="R151" i="36" s="1"/>
  <c r="P195" i="36"/>
  <c r="P194" i="36" s="1"/>
  <c r="R243" i="36"/>
  <c r="N296" i="36"/>
  <c r="R10" i="36"/>
  <c r="R9" i="36" s="1"/>
  <c r="U42" i="36"/>
  <c r="P47" i="36"/>
  <c r="P46" i="36" s="1"/>
  <c r="K63" i="36"/>
  <c r="U131" i="36"/>
  <c r="L194" i="36"/>
  <c r="U240" i="36"/>
  <c r="U206" i="36"/>
  <c r="P10" i="36"/>
  <c r="P9" i="36" s="1"/>
  <c r="Q47" i="36"/>
  <c r="Q46" i="36" s="1"/>
  <c r="O63" i="36"/>
  <c r="U93" i="36"/>
  <c r="R195" i="36"/>
  <c r="R194" i="36" s="1"/>
  <c r="N206" i="36"/>
  <c r="U244" i="36"/>
  <c r="O257" i="36"/>
  <c r="N282" i="36"/>
  <c r="L281" i="36"/>
  <c r="U170" i="36"/>
  <c r="Q10" i="36"/>
  <c r="Q9" i="36" s="1"/>
  <c r="T154" i="36"/>
  <c r="O153" i="36"/>
  <c r="O151" i="36" s="1"/>
  <c r="R213" i="36"/>
  <c r="L243" i="36"/>
  <c r="N300" i="36"/>
  <c r="N33" i="36"/>
  <c r="N54" i="36"/>
  <c r="N70" i="36"/>
  <c r="S88" i="36"/>
  <c r="L99" i="36"/>
  <c r="L98" i="36" s="1"/>
  <c r="L97" i="36" s="1"/>
  <c r="U116" i="36"/>
  <c r="Q143" i="36"/>
  <c r="Q142" i="36" s="1"/>
  <c r="N147" i="36"/>
  <c r="Q257" i="36"/>
  <c r="K10" i="36"/>
  <c r="K9" i="36" s="1"/>
  <c r="U51" i="36"/>
  <c r="U67" i="36"/>
  <c r="M99" i="36"/>
  <c r="M98" i="36" s="1"/>
  <c r="M97" i="36" s="1"/>
  <c r="L109" i="36"/>
  <c r="P143" i="36"/>
  <c r="P142" i="36" s="1"/>
  <c r="U168" i="36"/>
  <c r="Q37" i="36"/>
  <c r="Q36" i="36" s="1"/>
  <c r="O37" i="36"/>
  <c r="O36" i="36" s="1"/>
  <c r="P37" i="36"/>
  <c r="P36" i="36" s="1"/>
  <c r="P32" i="36" s="1"/>
  <c r="P31" i="36" s="1"/>
  <c r="P30" i="36" s="1"/>
  <c r="I23" i="2"/>
  <c r="AB11" i="37"/>
  <c r="U24" i="37"/>
  <c r="U4" i="37" s="1"/>
  <c r="M24" i="37"/>
  <c r="M57" i="37"/>
  <c r="M10" i="37"/>
  <c r="M9" i="37" s="1"/>
  <c r="V24" i="37"/>
  <c r="U57" i="37"/>
  <c r="R37" i="37"/>
  <c r="X24" i="37"/>
  <c r="AA11" i="37"/>
  <c r="R24" i="37"/>
  <c r="R4" i="37" s="1"/>
  <c r="U48" i="37"/>
  <c r="U47" i="37" s="1"/>
  <c r="N57" i="37"/>
  <c r="O9" i="37"/>
  <c r="X57" i="37"/>
  <c r="T24" i="37"/>
  <c r="N36" i="36"/>
  <c r="L47" i="36"/>
  <c r="L46" i="36" s="1"/>
  <c r="G98" i="1"/>
  <c r="J97" i="1"/>
  <c r="J96" i="1"/>
  <c r="J98" i="1"/>
  <c r="H98" i="1"/>
  <c r="I98" i="1"/>
  <c r="H96" i="1"/>
  <c r="I96" i="1"/>
  <c r="K97" i="36"/>
  <c r="N196" i="36"/>
  <c r="K195" i="36"/>
  <c r="L24" i="37"/>
  <c r="AB24" i="37" s="1"/>
  <c r="I24" i="24"/>
  <c r="G42" i="29"/>
  <c r="F42" i="22"/>
  <c r="D8" i="22" s="1"/>
  <c r="C25" i="19" s="1"/>
  <c r="L25" i="19" s="1"/>
  <c r="U11" i="36"/>
  <c r="U47" i="36"/>
  <c r="N51" i="36"/>
  <c r="N67" i="36"/>
  <c r="T88" i="36"/>
  <c r="U89" i="36"/>
  <c r="N93" i="36"/>
  <c r="M213" i="36"/>
  <c r="P213" i="36"/>
  <c r="K19" i="15"/>
  <c r="G21" i="15"/>
  <c r="G97" i="1"/>
  <c r="H47" i="27"/>
  <c r="H48" i="27" s="1"/>
  <c r="E73" i="27" s="1"/>
  <c r="E75" i="27" s="1"/>
  <c r="E80" i="27" s="1"/>
  <c r="E29" i="33" s="1"/>
  <c r="F81" i="27" s="1"/>
  <c r="D8" i="27" s="1"/>
  <c r="C30" i="19" s="1"/>
  <c r="L30" i="19" s="1"/>
  <c r="F27" i="6"/>
  <c r="E96" i="10"/>
  <c r="D9" i="10" s="1"/>
  <c r="C14" i="19" s="1"/>
  <c r="L14" i="19" s="1"/>
  <c r="N11" i="36"/>
  <c r="U33" i="36"/>
  <c r="T32" i="36"/>
  <c r="T188" i="36"/>
  <c r="U188" i="36" s="1"/>
  <c r="U189" i="36"/>
  <c r="K20" i="15"/>
  <c r="J21" i="15"/>
  <c r="F24" i="33"/>
  <c r="G42" i="22" s="1"/>
  <c r="E24" i="33"/>
  <c r="I114" i="24"/>
  <c r="I97" i="1"/>
  <c r="F42" i="29"/>
  <c r="C32" i="19" s="1"/>
  <c r="L32" i="19" s="1"/>
  <c r="M34" i="12"/>
  <c r="C16" i="19" s="1"/>
  <c r="L16" i="19" s="1"/>
  <c r="M45" i="12"/>
  <c r="M32" i="12" s="1"/>
  <c r="E42" i="22"/>
  <c r="K32" i="36"/>
  <c r="L32" i="36"/>
  <c r="L31" i="36" s="1"/>
  <c r="L30" i="36" s="1"/>
  <c r="Q32" i="36"/>
  <c r="Q31" i="36" s="1"/>
  <c r="Q30" i="36" s="1"/>
  <c r="O47" i="36"/>
  <c r="O46" i="36" s="1"/>
  <c r="O45" i="36" s="1"/>
  <c r="R63" i="36"/>
  <c r="U106" i="36"/>
  <c r="T97" i="36"/>
  <c r="K243" i="36"/>
  <c r="N244" i="36"/>
  <c r="N243" i="36" s="1"/>
  <c r="N42" i="36"/>
  <c r="U48" i="36"/>
  <c r="N60" i="36"/>
  <c r="M63" i="36"/>
  <c r="N63" i="36" s="1"/>
  <c r="P63" i="36"/>
  <c r="P45" i="36" s="1"/>
  <c r="S63" i="36"/>
  <c r="S45" i="36" s="1"/>
  <c r="Q88" i="36"/>
  <c r="U90" i="36"/>
  <c r="U149" i="36"/>
  <c r="L188" i="36"/>
  <c r="N188" i="36" s="1"/>
  <c r="N189" i="36"/>
  <c r="U236" i="36"/>
  <c r="T235" i="36"/>
  <c r="N240" i="36"/>
  <c r="U243" i="36"/>
  <c r="N261" i="36"/>
  <c r="K257" i="36"/>
  <c r="I63" i="37"/>
  <c r="X37" i="37"/>
  <c r="X50" i="37"/>
  <c r="X49" i="37" s="1"/>
  <c r="P9" i="37"/>
  <c r="L59" i="37"/>
  <c r="G52" i="23"/>
  <c r="D8" i="23" s="1"/>
  <c r="C26" i="19" s="1"/>
  <c r="L26" i="19" s="1"/>
  <c r="L10" i="36"/>
  <c r="L9" i="36" s="1"/>
  <c r="T10" i="36"/>
  <c r="N14" i="36"/>
  <c r="O32" i="36"/>
  <c r="O31" i="36" s="1"/>
  <c r="O30" i="36" s="1"/>
  <c r="U70" i="36"/>
  <c r="N82" i="36"/>
  <c r="L88" i="36"/>
  <c r="N100" i="36"/>
  <c r="K109" i="36"/>
  <c r="T109" i="36"/>
  <c r="R109" i="36"/>
  <c r="R96" i="36" s="1"/>
  <c r="K154" i="36"/>
  <c r="N158" i="36"/>
  <c r="N214" i="36"/>
  <c r="S213" i="36"/>
  <c r="T257" i="36"/>
  <c r="U258" i="36"/>
  <c r="U300" i="36"/>
  <c r="T281" i="36"/>
  <c r="S57" i="37"/>
  <c r="S50" i="37"/>
  <c r="S49" i="37" s="1"/>
  <c r="S48" i="37" s="1"/>
  <c r="O24" i="37"/>
  <c r="N48" i="36"/>
  <c r="K47" i="36"/>
  <c r="R47" i="36"/>
  <c r="R46" i="36" s="1"/>
  <c r="T63" i="36"/>
  <c r="N90" i="36"/>
  <c r="K89" i="36"/>
  <c r="S99" i="36"/>
  <c r="S98" i="36" s="1"/>
  <c r="S97" i="36" s="1"/>
  <c r="U100" i="36"/>
  <c r="N116" i="36"/>
  <c r="N144" i="36"/>
  <c r="K143" i="36"/>
  <c r="N258" i="36"/>
  <c r="L257" i="36"/>
  <c r="Y6" i="37"/>
  <c r="R54" i="37"/>
  <c r="R53" i="37" s="1"/>
  <c r="R48" i="37" s="1"/>
  <c r="N106" i="36"/>
  <c r="M109" i="36"/>
  <c r="M96" i="36" s="1"/>
  <c r="P109" i="36"/>
  <c r="S109" i="36"/>
  <c r="U125" i="36"/>
  <c r="S154" i="36"/>
  <c r="U196" i="36"/>
  <c r="U218" i="36"/>
  <c r="N231" i="36"/>
  <c r="N236" i="36"/>
  <c r="K235" i="36"/>
  <c r="N235" i="36" s="1"/>
  <c r="O243" i="36"/>
  <c r="U285" i="36"/>
  <c r="R17" i="37"/>
  <c r="Q24" i="37"/>
  <c r="Q9" i="37"/>
  <c r="Q4" i="37" s="1"/>
  <c r="M37" i="37"/>
  <c r="I37" i="37"/>
  <c r="Y37" i="37" s="1"/>
  <c r="N50" i="37"/>
  <c r="N49" i="37" s="1"/>
  <c r="N48" i="37" s="1"/>
  <c r="N47" i="37" s="1"/>
  <c r="J10" i="37"/>
  <c r="Z11" i="37"/>
  <c r="S37" i="37"/>
  <c r="N149" i="36"/>
  <c r="T153" i="36"/>
  <c r="N270" i="36"/>
  <c r="K269" i="36"/>
  <c r="N269" i="36" s="1"/>
  <c r="O281" i="36"/>
  <c r="O256" i="36" s="1"/>
  <c r="M17" i="37"/>
  <c r="Q57" i="37"/>
  <c r="Q47" i="37" s="1"/>
  <c r="I25" i="37"/>
  <c r="Y25" i="37" s="1"/>
  <c r="I10" i="37"/>
  <c r="Y11" i="37"/>
  <c r="V9" i="37"/>
  <c r="V4" i="37" s="1"/>
  <c r="R59" i="37"/>
  <c r="R58" i="37" s="1"/>
  <c r="R57" i="37" s="1"/>
  <c r="J25" i="37"/>
  <c r="Z25" i="37" s="1"/>
  <c r="W37" i="37"/>
  <c r="W54" i="37"/>
  <c r="W53" i="37" s="1"/>
  <c r="W48" i="37" s="1"/>
  <c r="W47" i="37" s="1"/>
  <c r="M48" i="37"/>
  <c r="M47" i="37" s="1"/>
  <c r="V37" i="37"/>
  <c r="V57" i="37"/>
  <c r="V47" i="37" s="1"/>
  <c r="N10" i="37"/>
  <c r="N9" i="37" s="1"/>
  <c r="N4" i="37" s="1"/>
  <c r="P4" i="37"/>
  <c r="L54" i="37"/>
  <c r="U261" i="36"/>
  <c r="U270" i="36"/>
  <c r="I50" i="37"/>
  <c r="N24" i="37"/>
  <c r="W24" i="37"/>
  <c r="S24" i="37"/>
  <c r="S4" i="37" s="1"/>
  <c r="T48" i="37"/>
  <c r="T47" i="37" s="1"/>
  <c r="Q37" i="37"/>
  <c r="W57" i="37"/>
  <c r="O48" i="37"/>
  <c r="O47" i="37" s="1"/>
  <c r="X4" i="37"/>
  <c r="T10" i="37"/>
  <c r="T9" i="37" s="1"/>
  <c r="T4" i="37" s="1"/>
  <c r="P57" i="37"/>
  <c r="P47" i="37" s="1"/>
  <c r="L9" i="37"/>
  <c r="G117" i="24" l="1"/>
  <c r="G122" i="24" s="1"/>
  <c r="D8" i="24" s="1"/>
  <c r="W4" i="37"/>
  <c r="I49" i="37"/>
  <c r="Y49" i="37" s="1"/>
  <c r="Y50" i="37"/>
  <c r="P76" i="37"/>
  <c r="I62" i="37"/>
  <c r="Y62" i="37" s="1"/>
  <c r="Y63" i="37"/>
  <c r="M4" i="37"/>
  <c r="AA10" i="37"/>
  <c r="O96" i="36"/>
  <c r="L49" i="37"/>
  <c r="AB49" i="37" s="1"/>
  <c r="AB50" i="37"/>
  <c r="Z59" i="37"/>
  <c r="J58" i="37"/>
  <c r="AB37" i="37"/>
  <c r="Z54" i="37"/>
  <c r="J53" i="37"/>
  <c r="I58" i="37"/>
  <c r="Y58" i="37" s="1"/>
  <c r="Y59" i="37"/>
  <c r="L58" i="37"/>
  <c r="AB58" i="37" s="1"/>
  <c r="AB59" i="37"/>
  <c r="L62" i="37"/>
  <c r="AB62" i="37" s="1"/>
  <c r="AB63" i="37"/>
  <c r="K58" i="37"/>
  <c r="AA59" i="37"/>
  <c r="AA37" i="37"/>
  <c r="Z17" i="37"/>
  <c r="L53" i="37"/>
  <c r="AB53" i="37" s="1"/>
  <c r="AB54" i="37"/>
  <c r="AA9" i="37"/>
  <c r="K53" i="37"/>
  <c r="AA53" i="37" s="1"/>
  <c r="AA54" i="37"/>
  <c r="Z37" i="37"/>
  <c r="Y17" i="37"/>
  <c r="N124" i="36"/>
  <c r="K123" i="36"/>
  <c r="N123" i="36" s="1"/>
  <c r="N122" i="36" s="1"/>
  <c r="K62" i="37"/>
  <c r="AA62" i="37" s="1"/>
  <c r="AA63" i="37"/>
  <c r="J62" i="37"/>
  <c r="Z62" i="37" s="1"/>
  <c r="Z63" i="37"/>
  <c r="I53" i="37"/>
  <c r="Y53" i="37" s="1"/>
  <c r="Y54" i="37"/>
  <c r="Z50" i="37"/>
  <c r="U194" i="36"/>
  <c r="S256" i="36"/>
  <c r="M256" i="36"/>
  <c r="K24" i="37"/>
  <c r="AA25" i="37"/>
  <c r="K49" i="37"/>
  <c r="AA50" i="37"/>
  <c r="Z49" i="37"/>
  <c r="U281" i="36"/>
  <c r="L45" i="36"/>
  <c r="N281" i="36"/>
  <c r="N170" i="36"/>
  <c r="U88" i="36"/>
  <c r="P256" i="36"/>
  <c r="P141" i="36" s="1"/>
  <c r="U124" i="36"/>
  <c r="M141" i="36"/>
  <c r="N98" i="36"/>
  <c r="N99" i="36"/>
  <c r="P96" i="36"/>
  <c r="R141" i="36"/>
  <c r="R45" i="36"/>
  <c r="R29" i="36" s="1"/>
  <c r="R8" i="36" s="1"/>
  <c r="Q256" i="36"/>
  <c r="Q141" i="36" s="1"/>
  <c r="Q45" i="36"/>
  <c r="Q29" i="36" s="1"/>
  <c r="Q8" i="36" s="1"/>
  <c r="T143" i="36"/>
  <c r="O29" i="36"/>
  <c r="O8" i="36" s="1"/>
  <c r="U99" i="36"/>
  <c r="L96" i="36"/>
  <c r="P29" i="36"/>
  <c r="P8" i="36" s="1"/>
  <c r="L256" i="36"/>
  <c r="L141" i="36" s="1"/>
  <c r="N109" i="36"/>
  <c r="U98" i="36"/>
  <c r="M45" i="36"/>
  <c r="M29" i="36" s="1"/>
  <c r="M8" i="36" s="1"/>
  <c r="N10" i="36"/>
  <c r="U76" i="37"/>
  <c r="L48" i="37"/>
  <c r="Q76" i="37"/>
  <c r="R47" i="37"/>
  <c r="R76" i="37" s="1"/>
  <c r="V76" i="37"/>
  <c r="I57" i="37"/>
  <c r="Y57" i="37" s="1"/>
  <c r="F5" i="33"/>
  <c r="H99" i="1" s="1"/>
  <c r="H5" i="33"/>
  <c r="J99" i="1" s="1"/>
  <c r="O141" i="36"/>
  <c r="AB9" i="37"/>
  <c r="L4" i="37"/>
  <c r="AB4" i="37" s="1"/>
  <c r="I48" i="37"/>
  <c r="Y48" i="37" s="1"/>
  <c r="K46" i="36"/>
  <c r="N47" i="36"/>
  <c r="T9" i="36"/>
  <c r="U10" i="36"/>
  <c r="T213" i="36"/>
  <c r="U213" i="36" s="1"/>
  <c r="U235" i="36"/>
  <c r="T45" i="36"/>
  <c r="U45" i="36" s="1"/>
  <c r="U46" i="36"/>
  <c r="N195" i="36"/>
  <c r="K194" i="36"/>
  <c r="N194" i="36" s="1"/>
  <c r="U257" i="36"/>
  <c r="T256" i="36"/>
  <c r="U256" i="36" s="1"/>
  <c r="N154" i="36"/>
  <c r="K153" i="36"/>
  <c r="AB10" i="37"/>
  <c r="X48" i="37"/>
  <c r="X47" i="37" s="1"/>
  <c r="X76" i="37" s="1"/>
  <c r="T96" i="36"/>
  <c r="U97" i="36"/>
  <c r="N32" i="36"/>
  <c r="K31" i="36"/>
  <c r="K21" i="15"/>
  <c r="D8" i="15" s="1"/>
  <c r="C19" i="19" s="1"/>
  <c r="L19" i="19" s="1"/>
  <c r="G5" i="33"/>
  <c r="I99" i="1" s="1"/>
  <c r="W76" i="37"/>
  <c r="I24" i="37"/>
  <c r="Y24" i="37" s="1"/>
  <c r="T142" i="36"/>
  <c r="U143" i="36"/>
  <c r="K88" i="36"/>
  <c r="N88" i="36" s="1"/>
  <c r="N89" i="36"/>
  <c r="U109" i="36"/>
  <c r="L57" i="37"/>
  <c r="AB57" i="37" s="1"/>
  <c r="N257" i="36"/>
  <c r="K256" i="36"/>
  <c r="L29" i="36"/>
  <c r="L8" i="36" s="1"/>
  <c r="U32" i="36"/>
  <c r="T31" i="36"/>
  <c r="M76" i="37"/>
  <c r="Y10" i="37"/>
  <c r="I9" i="37"/>
  <c r="J9" i="37"/>
  <c r="Z10" i="37"/>
  <c r="T76" i="37"/>
  <c r="J24" i="37"/>
  <c r="Z24" i="37" s="1"/>
  <c r="T151" i="36"/>
  <c r="N76" i="37"/>
  <c r="S153" i="36"/>
  <c r="S151" i="36" s="1"/>
  <c r="S141" i="36" s="1"/>
  <c r="U154" i="36"/>
  <c r="N143" i="36"/>
  <c r="K142" i="36"/>
  <c r="S96" i="36"/>
  <c r="S29" i="36" s="1"/>
  <c r="S8" i="36" s="1"/>
  <c r="U63" i="36"/>
  <c r="O4" i="37"/>
  <c r="S47" i="37"/>
  <c r="S76" i="37" s="1"/>
  <c r="K213" i="36"/>
  <c r="N213" i="36" s="1"/>
  <c r="N9" i="36"/>
  <c r="K96" i="36"/>
  <c r="N96" i="36" s="1"/>
  <c r="N97" i="36"/>
  <c r="E5" i="33"/>
  <c r="G99" i="1" s="1"/>
  <c r="D8" i="1" s="1"/>
  <c r="C6" i="19" s="1"/>
  <c r="L6" i="19" s="1"/>
  <c r="C28" i="19" l="1"/>
  <c r="L28" i="19" s="1"/>
  <c r="C27" i="19"/>
  <c r="L27" i="19" s="1"/>
  <c r="K57" i="37"/>
  <c r="AA57" i="37" s="1"/>
  <c r="AA58" i="37"/>
  <c r="AA24" i="37"/>
  <c r="K4" i="37"/>
  <c r="AA4" i="37" s="1"/>
  <c r="AB48" i="37"/>
  <c r="Z58" i="37"/>
  <c r="J57" i="37"/>
  <c r="Z57" i="37" s="1"/>
  <c r="AA49" i="37"/>
  <c r="K48" i="37"/>
  <c r="Z53" i="37"/>
  <c r="J48" i="37"/>
  <c r="P7" i="36"/>
  <c r="M7" i="36"/>
  <c r="R7" i="36"/>
  <c r="N256" i="36"/>
  <c r="O7" i="36"/>
  <c r="S7" i="36"/>
  <c r="U153" i="36"/>
  <c r="Q7" i="36"/>
  <c r="L7" i="36"/>
  <c r="U151" i="36"/>
  <c r="U96" i="36"/>
  <c r="L47" i="37"/>
  <c r="AB47" i="37" s="1"/>
  <c r="T141" i="36"/>
  <c r="U141" i="36" s="1"/>
  <c r="U142" i="36"/>
  <c r="I47" i="37"/>
  <c r="Y47" i="37" s="1"/>
  <c r="K45" i="36"/>
  <c r="N45" i="36" s="1"/>
  <c r="N46" i="36"/>
  <c r="N31" i="36"/>
  <c r="K30" i="36"/>
  <c r="N142" i="36"/>
  <c r="Y9" i="37"/>
  <c r="I4" i="37"/>
  <c r="Y4" i="37" s="1"/>
  <c r="O76" i="37"/>
  <c r="U31" i="36"/>
  <c r="T30" i="36"/>
  <c r="Z9" i="37"/>
  <c r="J4" i="37"/>
  <c r="Z4" i="37" s="1"/>
  <c r="K122" i="36"/>
  <c r="U122" i="36"/>
  <c r="U123" i="36"/>
  <c r="K151" i="36"/>
  <c r="N151" i="36" s="1"/>
  <c r="N153" i="36"/>
  <c r="U9" i="36"/>
  <c r="Z48" i="37" l="1"/>
  <c r="J47" i="37"/>
  <c r="Z47" i="37" s="1"/>
  <c r="L76" i="37"/>
  <c r="AB76" i="37" s="1"/>
  <c r="AA48" i="37"/>
  <c r="K47" i="37"/>
  <c r="K141" i="36"/>
  <c r="N141" i="36" s="1"/>
  <c r="K29" i="36"/>
  <c r="K8" i="36" s="1"/>
  <c r="N30" i="36"/>
  <c r="I76" i="37"/>
  <c r="Y76" i="37" s="1"/>
  <c r="T29" i="36"/>
  <c r="U30" i="36"/>
  <c r="J76" i="37"/>
  <c r="Z76" i="37" s="1"/>
  <c r="AA47" i="37" l="1"/>
  <c r="K76" i="37"/>
  <c r="AA76" i="37" s="1"/>
  <c r="U29" i="36"/>
  <c r="T8" i="36"/>
  <c r="N29" i="36"/>
  <c r="N8" i="36" l="1"/>
  <c r="K7" i="36"/>
  <c r="N7" i="36" s="1"/>
  <c r="U8" i="36"/>
  <c r="T7" i="36"/>
  <c r="U7" i="36" s="1"/>
</calcChain>
</file>

<file path=xl/comments1.xml><?xml version="1.0" encoding="utf-8"?>
<comments xmlns="http://schemas.openxmlformats.org/spreadsheetml/2006/main">
  <authors>
    <author>Preferred Customer</author>
  </authors>
  <commentList>
    <comment ref="A9"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19"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25"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30"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35"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41"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46"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51"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List>
</comments>
</file>

<file path=xl/sharedStrings.xml><?xml version="1.0" encoding="utf-8"?>
<sst xmlns="http://schemas.openxmlformats.org/spreadsheetml/2006/main" count="6541" uniqueCount="2117">
  <si>
    <r>
      <t>Porcentaje de avance en la formulación y/o ajuste de los Planes de Ordenación y Manejo de Cuencas (POMCAS), Planes de Manejo de Acuíferos (PMA) y Planes de Manejo de Microcuencas (PMM</t>
    </r>
    <r>
      <rPr>
        <b/>
        <sz val="9"/>
        <color rgb="FF000000"/>
        <rFont val="Calibri"/>
        <family val="2"/>
        <scheme val="minor"/>
      </rPr>
      <t>)</t>
    </r>
  </si>
  <si>
    <t>(Hoja metodológica versión 1,00)</t>
  </si>
  <si>
    <t>Metodología de cálculo</t>
  </si>
  <si>
    <t>Para su cálculo, se diligencia la siguiente información:</t>
  </si>
  <si>
    <t>Número de cuencas objeto de POMCA en la jurisdicción de la CAR según la zonificación hidrográfica:</t>
  </si>
  <si>
    <t>Número de cuencas objeto de POMCA priorizadas para el cuatrienio en la jurisdicción de la CAR:</t>
  </si>
  <si>
    <t>Datos generales de los POMCAS:</t>
  </si>
  <si>
    <t>Cuencas, acuíferos y microcuencas objeto de planes en la jurisdicción de la CAR</t>
  </si>
  <si>
    <t>Tipo de Plan (a)</t>
  </si>
  <si>
    <t>Código (b)</t>
  </si>
  <si>
    <t>Nombre de Cuenca, Microcuenca, Acuífero</t>
  </si>
  <si>
    <t>POMCA</t>
  </si>
  <si>
    <t>PMA</t>
  </si>
  <si>
    <t>PMM</t>
  </si>
  <si>
    <t>Utilice tantas líneas cuantas sean necesarias.</t>
  </si>
  <si>
    <r>
      <t>(a)</t>
    </r>
    <r>
      <rPr>
        <sz val="7"/>
        <color rgb="FF000000"/>
        <rFont val="Times New Roman"/>
        <family val="1"/>
      </rPr>
      <t xml:space="preserve">     </t>
    </r>
    <r>
      <rPr>
        <sz val="9"/>
        <color rgb="FF000000"/>
        <rFont val="Calibri"/>
        <family val="2"/>
      </rPr>
      <t>POMCA, PMA, PMM</t>
    </r>
  </si>
  <si>
    <r>
      <t>(b)</t>
    </r>
    <r>
      <rPr>
        <sz val="7"/>
        <color rgb="FF000000"/>
        <rFont val="Times New Roman"/>
        <family val="1"/>
      </rPr>
      <t xml:space="preserve">     </t>
    </r>
    <r>
      <rPr>
        <sz val="9"/>
        <color rgb="FF000000"/>
        <rFont val="Calibri"/>
        <family val="2"/>
      </rPr>
      <t>Si aplica</t>
    </r>
  </si>
  <si>
    <r>
      <t>(c)</t>
    </r>
    <r>
      <rPr>
        <sz val="7"/>
        <color rgb="FF000000"/>
        <rFont val="Times New Roman"/>
        <family val="1"/>
      </rPr>
      <t xml:space="preserve">     </t>
    </r>
    <r>
      <rPr>
        <sz val="9"/>
        <color rgb="FF000000"/>
        <rFont val="Calibri"/>
        <family val="2"/>
      </rPr>
      <t>Procesos formales previos, En Fase de Aprestamiento, Diagnóstico, En Fase de Prospectiva y Zonificación Ambiental, en Fase de Formulación y Aprobado. Si está aprobado, escriba el número del acto administrativo.</t>
    </r>
  </si>
  <si>
    <t>Meta anual de avance (%) en la formulación de cada plan</t>
  </si>
  <si>
    <t>N</t>
  </si>
  <si>
    <t>Año 1</t>
  </si>
  <si>
    <t>Año 2</t>
  </si>
  <si>
    <t>Año 3</t>
  </si>
  <si>
    <t>Año 4</t>
  </si>
  <si>
    <t>Utilice tantas líneas cuantas sean necesarias e indique las metas anuales teniendo como base la ponderación establecida para cada fase, hasta alcanzar el 100% con la aprobación del plan.</t>
  </si>
  <si>
    <t>Reporte de porcentaje de avance en la formulación de cada plan (*) (%)</t>
  </si>
  <si>
    <t>Código</t>
  </si>
  <si>
    <t>(*) Para el caso de los POMCA, el avance alcanza el 100% cuando ha sido aprobado a través del respectivo acto administrativo, pues de acuerdo con la Guía Técnica para la formulación de Planes de Ordenación y manejo de Cuencas Hidrográficas (Resolución 1907 de 2013), la fase de formulación concluye con la publicidad y aprobación del plan.</t>
  </si>
  <si>
    <t>Porcentaje de avance de la meta anual en la formulación de cada plan</t>
  </si>
  <si>
    <t>Porcentaje promedio de avance anual en la formulación de los planes</t>
  </si>
  <si>
    <t>Tipo de Plan</t>
  </si>
  <si>
    <t>Ponderación regional</t>
  </si>
  <si>
    <t>POMCAS</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</si>
  <si>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y/o ajuste de los Planes de Ordenación y Manejo de Cuencas (POMCAS), Planes de Manejo de Acuíferos (PMA) y Planes de Manejo de Microcuencas (PMM)</t>
    </r>
  </si>
  <si>
    <t>Interpretación</t>
  </si>
  <si>
    <t>El indicador hace seguimiento a la función de planificación ambiental relacionada con el recurso hídrico a cargo de las corporaciones autónomas regionales. Cuanto más cercano a cien por ciento, mayor es el cumplimiento de las metas establecidas en la planificación de dicho recurso.</t>
  </si>
  <si>
    <t>Restricciones o Limitaciones</t>
  </si>
  <si>
    <t>Teniendo en cuenta que la formulación de los POMCAS, PMA y PMM que realizan las Corporaciones Autónomas Regionales y de Desarrollo Sostenible en el marco de sus competencias obedecen a procesos técnicos y sociales particulares de cada región, se pueden presentar situaciones de orden operativo, político y social que pueden afectar los cronogramas definidos para la formulación de dichos instrumentos de planificación.</t>
  </si>
  <si>
    <t>Responsable del reporte de las variables del indicador</t>
  </si>
  <si>
    <t>Entidad</t>
  </si>
  <si>
    <t>Dependencia</t>
  </si>
  <si>
    <t>Nombre del funcionario</t>
  </si>
  <si>
    <t>Cargo</t>
  </si>
  <si>
    <t>Correo electrónico</t>
  </si>
  <si>
    <t>Teléfono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</si>
  <si>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</si>
  <si>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</si>
  <si>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</si>
  <si>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</si>
  <si>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</si>
  <si>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</si>
  <si>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</si>
  <si>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</si>
  <si>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</si>
  <si>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t>Hoja Metodológica de referencia:</t>
    </r>
    <r>
      <rPr>
        <sz val="9"/>
        <color rgb="FF000000"/>
        <rFont val="Calibri"/>
        <family val="2"/>
        <scheme val="minor"/>
      </rPr>
      <t xml:space="preserve"> MADS (2016). </t>
    </r>
    <r>
      <rPr>
        <i/>
        <sz val="9"/>
        <color rgb="FF000000"/>
        <rFont val="Calibri"/>
        <family val="2"/>
        <scheme val="minor"/>
      </rPr>
      <t>Hoja metodológica del Porcentaje de avance en la formulación de los Planes de Ordenación y Manejo de Cuencas (POMCAS), Planes de Manejo de Acuíferos (PMA) y Planes de Manejo de Microcuencas (PMM) (Versión 1.0).</t>
    </r>
    <r>
      <rPr>
        <sz val="9"/>
        <color rgb="FF000000"/>
        <rFont val="Calibri"/>
        <family val="2"/>
        <scheme val="minor"/>
      </rPr>
      <t xml:space="preserve"> Ministerio de Ambiente y Desarrollo Sostenible MADS, DGOAT-SINA y DRH.</t>
    </r>
  </si>
  <si>
    <t>Observaciones</t>
  </si>
  <si>
    <t>Descripción del Indicador</t>
  </si>
  <si>
    <t>Definición</t>
  </si>
  <si>
    <t>Es el porcentaje de avance en la formulación o ajuste de los Planes de Ordenación y Manejo de Cuencas (POMCAS), Planes de Manejo de Acuíferos (PMA) y Planes de Manejo de Microcuencas (PMM) priorizados por la Corporación.</t>
  </si>
  <si>
    <t>Pertinencia</t>
  </si>
  <si>
    <t>Finalidad / Propósito:</t>
  </si>
  <si>
    <t>El indicador mide el cumplimiento de las metas establecidas en relación con la formulación o ajuste de los Planes de Ordenación y Manejo de Cuencas (POMCAS), Planes de Manejo de Acuíferos (PMA) y Planes de Manejo de Microcuencas (PMM).</t>
  </si>
  <si>
    <t>Seguimiento a las metas del Plan Nacional de Desarrollo 2014-2018 (POMCAS formulados)</t>
  </si>
  <si>
    <t>Normatividad de soporte:</t>
  </si>
  <si>
    <t>Ley 99 de 1993.</t>
  </si>
  <si>
    <t>Decreto 1076 de 2015.</t>
  </si>
  <si>
    <t>Resolución 1907 de 2013.</t>
  </si>
  <si>
    <t>Resolución 509 de 2013.</t>
  </si>
  <si>
    <t>Documentación de Referencia:</t>
  </si>
  <si>
    <t>Política Nacional para la Gestión Integral del Recurso Hídrico</t>
  </si>
  <si>
    <t>Plan Nacional de Desarrollo 2014-2018</t>
  </si>
  <si>
    <t>Guía Técnica para la formulación de Planes de Ordenación y manejo de Cuencas Hidrográficas.</t>
  </si>
  <si>
    <t>Metas / Estándares</t>
  </si>
  <si>
    <t>Marco conceptual</t>
  </si>
  <si>
    <t>El Plan de Ordenación y manejo de Cuencas Hidrográficas (POMCA) es el instrumento a través del cual se realiza la planeación del uso coordinado del suelo, de las aguas, de la flora y la fauna; y el manejo de la cuenca, entendido como la ejecución de obras y tratamientos, en la perspectiva de mantener el equilibrio entre el aprovechamiento social y económico de tales recursos, y la conservación de la estructura físico -biótica de la cuenca y particularmente del recurso hídrico (Artículo 2.2.3.1.5.1 del Decreto 1076 de 2015).</t>
  </si>
  <si>
    <r>
      <t>Plan de Ordenación y Manejo de Cuenca (POMCA)</t>
    </r>
    <r>
      <rPr>
        <sz val="9"/>
        <color rgb="FF000000"/>
        <rFont val="Calibri"/>
        <family val="2"/>
        <scheme val="minor"/>
      </rPr>
      <t>:</t>
    </r>
  </si>
  <si>
    <t>Para la elaboración o ajuste de los POMCAS, las Corporaciones Autónomas Regionales y de Desarrollo Sostenible deberán desarrollar los siguientes procesos formales previos, las fases e hitos establecidos en la Resolución 1907 de 2013:</t>
  </si>
  <si>
    <r>
      <t>1.</t>
    </r>
    <r>
      <rPr>
        <sz val="7"/>
        <color rgb="FF000000"/>
        <rFont val="Times New Roman"/>
        <family val="1"/>
      </rPr>
      <t xml:space="preserve">       </t>
    </r>
    <r>
      <rPr>
        <sz val="9"/>
        <color rgb="FF000000"/>
        <rFont val="Calibri"/>
        <family val="2"/>
        <scheme val="minor"/>
      </rPr>
      <t>Procesos formales previos (Priorización de Cuencas, Conformación o Reconformación de Comisiones Conjuntas, Declaratoria de Cuencas en Ordenación)</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</si>
  <si>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</si>
  <si>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</si>
  <si>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</si>
  <si>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</si>
  <si>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Plan de Manejo de Acuíferos (PMA)</t>
    </r>
    <r>
      <rPr>
        <sz val="9"/>
        <color rgb="FF000000"/>
        <rFont val="Calibri"/>
        <family val="2"/>
        <scheme val="minor"/>
      </rPr>
      <t>:</t>
    </r>
  </si>
  <si>
    <t>Para la elaboración o ajuste de PMA con base en el Decreto 1076 de 2015 (Dto 1640 de 2012), las Corporaciones Autónomas Regionales y de Desarrollo Sostenible deberán desarrollar las siguientes fases:</t>
  </si>
  <si>
    <r>
      <t>1.</t>
    </r>
    <r>
      <rPr>
        <sz val="7"/>
        <color rgb="FF000000"/>
        <rFont val="Times New Roman"/>
        <family val="1"/>
      </rPr>
      <t xml:space="preserve">       </t>
    </r>
    <r>
      <rPr>
        <sz val="9"/>
        <color rgb="FF000000"/>
        <rFont val="Calibri"/>
        <family val="2"/>
        <scheme val="minor"/>
      </rPr>
      <t>Fase de Aprestamiento</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</si>
  <si>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</si>
  <si>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</si>
  <si>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 (PMM)</t>
    </r>
    <r>
      <rPr>
        <sz val="9"/>
        <color rgb="FF000000"/>
        <rFont val="Calibri"/>
        <family val="2"/>
        <scheme val="minor"/>
      </rPr>
      <t>:</t>
    </r>
  </si>
  <si>
    <t>Para la elaboración o ajuste de PMM con base en el Decreto 1076 de 2015 (Dto 1640 de 2012), las Corporaciones Autónomas Regionales y de Desarrollo Sostenible deberán desarrollar las siguientes fases:</t>
  </si>
  <si>
    <r>
      <t>3.</t>
    </r>
    <r>
      <rPr>
        <i/>
        <sz val="7"/>
        <color rgb="FF000000"/>
        <rFont val="Times New Roman"/>
        <family val="1"/>
      </rPr>
      <t xml:space="preserve">       </t>
    </r>
    <r>
      <rPr>
        <sz val="9"/>
        <color rgb="FF000000"/>
        <rFont val="Calibri"/>
        <family val="2"/>
        <scheme val="minor"/>
      </rPr>
      <t>Fase de Formulación</t>
    </r>
  </si>
  <si>
    <t>Fórmula de cálculo</t>
  </si>
  <si>
    <t>Donde:</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</si>
  <si>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de los Planes de Ordenación y Manejo de Cuencas (POMCAS), Planes de Manejo de Acuíferos (PMA) y Planes de Manejo de Microcuencas (PMM), en el tiempo t.</t>
    </r>
  </si>
  <si>
    <r>
      <t xml:space="preserve">PPAPOMCAS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Ordenación y Manejo de Cuencas (POMCAS), en el tiempo t.</t>
    </r>
  </si>
  <si>
    <r>
      <t xml:space="preserve">PPAPMA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Manejo de Acuíferos (PMA), en el tiempo t.</t>
    </r>
  </si>
  <si>
    <r>
      <t xml:space="preserve">PPAPMM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Microcuencas (PMM), en el tiempo t.</t>
    </r>
  </si>
  <si>
    <t>a = ponderador de POMCAS</t>
  </si>
  <si>
    <t>b = ponderador de PMA</t>
  </si>
  <si>
    <t>c = ponderador de PMM</t>
  </si>
  <si>
    <t>a + b + c = 1</t>
  </si>
  <si>
    <t>Los ponderadores de POMCAS, PMA y PMM serán definidos por cada CAR teniendo en cuenta las metas de los diferentes tipos de planes y las condiciones particulares regionales.</t>
  </si>
  <si>
    <t>Los ponderadores de las fases de POMCAS, PMA y PMM en el cuatrienio son los siguientes:</t>
  </si>
  <si>
    <r>
      <t>Plan de Ordenación y Manejo de Cuenca (POMCA)</t>
    </r>
    <r>
      <rPr>
        <sz val="9"/>
        <color rgb="FF000000"/>
        <rFont val="Calibri"/>
        <family val="2"/>
        <scheme val="minor"/>
      </rPr>
      <t xml:space="preserve">: </t>
    </r>
  </si>
  <si>
    <t>Fase</t>
  </si>
  <si>
    <t>Ponderación fase</t>
  </si>
  <si>
    <t>Ponderación acumulada</t>
  </si>
  <si>
    <r>
      <t>1.</t>
    </r>
    <r>
      <rPr>
        <sz val="7"/>
        <color rgb="FF000000"/>
        <rFont val="Times New Roman"/>
        <family val="1"/>
      </rPr>
      <t xml:space="preserve"> </t>
    </r>
    <r>
      <rPr>
        <sz val="9"/>
        <color rgb="FF000000"/>
        <rFont val="Calibri"/>
        <family val="2"/>
        <scheme val="minor"/>
      </rPr>
      <t>Procesos formales previos</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</si>
  <si>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</si>
  <si>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</si>
  <si>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</si>
  <si>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</si>
  <si>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1.</t>
    </r>
    <r>
      <rPr>
        <sz val="7"/>
        <color rgb="FF000000"/>
        <rFont val="Times New Roman"/>
        <family val="1"/>
      </rPr>
      <t xml:space="preserve">                </t>
    </r>
    <r>
      <rPr>
        <sz val="9"/>
        <color rgb="FF000000"/>
        <rFont val="Calibri"/>
        <family val="2"/>
        <scheme val="minor"/>
      </rPr>
      <t xml:space="preserve">Fase de Aprestamiento </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</si>
  <si>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</si>
  <si>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</si>
  <si>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t>
    </r>
    <r>
      <rPr>
        <sz val="9"/>
        <color rgb="FF000000"/>
        <rFont val="Calibri"/>
        <family val="2"/>
        <scheme val="minor"/>
      </rPr>
      <t xml:space="preserve"> </t>
    </r>
  </si>
  <si>
    <r>
      <t>1.</t>
    </r>
    <r>
      <rPr>
        <sz val="7"/>
        <color rgb="FF000000"/>
        <rFont val="Times New Roman"/>
        <family val="1"/>
      </rPr>
      <t xml:space="preserve">                </t>
    </r>
    <r>
      <rPr>
        <sz val="9"/>
        <color rgb="FF000000"/>
        <rFont val="Calibri"/>
        <family val="2"/>
        <scheme val="minor"/>
      </rPr>
      <t>Fase de Aprestamiento</t>
    </r>
  </si>
  <si>
    <r>
      <t>Porcentaje de avance de la meta anual en la formulación de cada plan</t>
    </r>
    <r>
      <rPr>
        <sz val="9"/>
        <color rgb="FF000000"/>
        <rFont val="Calibri"/>
        <family val="2"/>
        <scheme val="minor"/>
      </rPr>
      <t xml:space="preserve"> (ejemplo: POMCA de Cuenca Río Frío)</t>
    </r>
  </si>
  <si>
    <t>Es resultado del cociente entre el avance en la formulación de cada plan y la meta anual en la formulación de un determinado plan, al cierre de cada vigencia.</t>
  </si>
  <si>
    <t xml:space="preserve"> * 100</t>
  </si>
  <si>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del Plan z, en el tiempo t.</t>
    </r>
  </si>
  <si>
    <r>
      <t xml:space="preserve">PAFP </t>
    </r>
    <r>
      <rPr>
        <vertAlign val="subscript"/>
        <sz val="9"/>
        <color rgb="FF000000"/>
        <rFont val="Calibri"/>
        <family val="2"/>
        <scheme val="minor"/>
      </rPr>
      <t>zt</t>
    </r>
    <r>
      <rPr>
        <sz val="9"/>
        <color rgb="FF000000"/>
        <rFont val="Calibri"/>
        <family val="2"/>
        <scheme val="minor"/>
      </rPr>
      <t xml:space="preserve"> = Porcentaje de avance en la formulación del Plan z, en el tiempo t.</t>
    </r>
  </si>
  <si>
    <r>
      <t>MFP</t>
    </r>
    <r>
      <rPr>
        <vertAlign val="subscript"/>
        <sz val="9"/>
        <color rgb="FF000000"/>
        <rFont val="Calibri"/>
        <family val="2"/>
        <scheme val="minor"/>
      </rPr>
      <t xml:space="preserve"> zt</t>
    </r>
    <r>
      <rPr>
        <sz val="9"/>
        <color rgb="FF000000"/>
        <rFont val="Calibri"/>
        <family val="2"/>
        <scheme val="minor"/>
      </rPr>
      <t xml:space="preserve"> = Meta anual de avance (%) en la formulación del plan z, en el tiempo t.</t>
    </r>
  </si>
  <si>
    <r>
      <t xml:space="preserve">Porcentaje promedio de avance anual en la formulación de los planes </t>
    </r>
    <r>
      <rPr>
        <sz val="9"/>
        <color rgb="FF000000"/>
        <rFont val="Calibri"/>
        <family val="2"/>
        <scheme val="minor"/>
      </rPr>
      <t>(ejemplo: los POMCAS priorizados para el cuatrienio)</t>
    </r>
  </si>
  <si>
    <t>El cálculo del Porcentaje promedio de avance anual en la formulación de los planes se obtiene de la siguiente manera:</t>
  </si>
  <si>
    <r>
      <t xml:space="preserve">PPAP </t>
    </r>
    <r>
      <rPr>
        <vertAlign val="subscript"/>
        <sz val="9"/>
        <color rgb="FF000000"/>
        <rFont val="Calibri"/>
        <family val="2"/>
        <scheme val="minor"/>
      </rPr>
      <t>it</t>
    </r>
    <r>
      <rPr>
        <sz val="9"/>
        <color rgb="FF000000"/>
        <rFont val="Calibri"/>
        <family val="2"/>
        <scheme val="minor"/>
      </rPr>
      <t xml:space="preserve"> = Porcentaje promedio de avance anual en la formulación de los planes i, en el tiempo t.</t>
    </r>
  </si>
  <si>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en la formulación del Plan z, en el tiempo t.</t>
    </r>
  </si>
  <si>
    <r>
      <t xml:space="preserve">N </t>
    </r>
    <r>
      <rPr>
        <vertAlign val="subscript"/>
        <sz val="9"/>
        <color rgb="FF000000"/>
        <rFont val="Calibri"/>
        <family val="2"/>
        <scheme val="minor"/>
      </rPr>
      <t>t</t>
    </r>
    <r>
      <rPr>
        <sz val="9"/>
        <color rgb="FF000000"/>
        <rFont val="Calibri"/>
        <family val="2"/>
        <scheme val="minor"/>
      </rPr>
      <t xml:space="preserve"> = número total de planes en el tiempo t</t>
    </r>
  </si>
  <si>
    <r>
      <t xml:space="preserve">i = </t>
    </r>
    <r>
      <rPr>
        <sz val="9"/>
        <color rgb="FF000000"/>
        <rFont val="Calibri"/>
        <family val="2"/>
        <scheme val="minor"/>
      </rPr>
      <t>Planes de Ordenación y Manejo de Cuencas (POMCAS), Planes de Manejo de Acuíferos (PMA) y Planes de Manejo de Microcuencas (PMM)</t>
    </r>
    <r>
      <rPr>
        <i/>
        <sz val="9"/>
        <color rgb="FF000000"/>
        <rFont val="Calibri"/>
        <family val="2"/>
        <scheme val="minor"/>
      </rPr>
      <t xml:space="preserve"> </t>
    </r>
  </si>
  <si>
    <t>Datos reportados por la Corporación</t>
  </si>
  <si>
    <t>Datos establecidos por el MADS</t>
  </si>
  <si>
    <t>Datos calculados por el sistema</t>
  </si>
  <si>
    <t>Porcentaje de cuerpos de agua con planes de ordenamiento del recurso hídrico (PORH) adoptados</t>
  </si>
  <si>
    <t>Es la relación entre el número de cuerpos de agua con planes de ordenamiento del recurso hídrico (PORH) adoptados y la meta de cuerpos de agua priorizados para la adopción de dichos planes por parte de la autoridad ambiental.</t>
  </si>
  <si>
    <t>El indicador mide el cumplimiento de las metas que la autoridad ambiental se ha propuesto alcanzar en relación con el número de cuerpos de agua con planes de ordenamiento del recurso hídrico (PORH) adoptados.</t>
  </si>
  <si>
    <t>Normatividad relacionada:</t>
  </si>
  <si>
    <t>Decreto Ley 2811/74, Decreto-Ley 1875 de 1979</t>
  </si>
  <si>
    <t>Ley 99 de 1993. Ley Marco del Medio Ambiente.</t>
  </si>
  <si>
    <t>Decreto 1076 de 2015,</t>
  </si>
  <si>
    <t>Resolución 509 de 2013. Define los lineamientos para la conformación de los Consejos de Cuenca y su participación en las fases del plan de ordenación y manejo de la cuenca</t>
  </si>
  <si>
    <t>Resolución 1907 de 2013. Expide la Guía técnica para la formulación de los planes de ordenación y manejo de cuencas hidrográficas.</t>
  </si>
  <si>
    <t>Resolución 1207 de 2014. Adopta disposiciones relacionadas con el uso de aguas residuales tratadas.</t>
  </si>
  <si>
    <t>Documentación de referencia:</t>
  </si>
  <si>
    <t>Política Nacional de Gestión Integral del Recurso Hídrico – PNGIRH.</t>
  </si>
  <si>
    <t>El Plan de Ordenamiento del Recurso Hídrico- PORH es el instrumento de planificación que se rige por lo dispuesto en el Decreto 1076 de 2015.</t>
  </si>
  <si>
    <r>
      <t xml:space="preserve">PPORHA </t>
    </r>
    <r>
      <rPr>
        <vertAlign val="subscript"/>
        <sz val="9"/>
        <color rgb="FF000000"/>
        <rFont val="Calibri"/>
        <family val="2"/>
        <scheme val="minor"/>
      </rPr>
      <t>t</t>
    </r>
    <r>
      <rPr>
        <sz val="9"/>
        <color rgb="FF000000"/>
        <rFont val="Calibri"/>
        <family val="2"/>
        <scheme val="minor"/>
      </rPr>
      <t xml:space="preserve"> = Porcentaje de cuerpos de agua con planes de ordenamiento del recurso hídrico (PORH) adoptados, en el tiempo t.</t>
    </r>
  </si>
  <si>
    <r>
      <t xml:space="preserve">PORHA </t>
    </r>
    <r>
      <rPr>
        <vertAlign val="subscript"/>
        <sz val="9"/>
        <color rgb="FF000000"/>
        <rFont val="Calibri"/>
        <family val="2"/>
        <scheme val="minor"/>
      </rPr>
      <t>t</t>
    </r>
    <r>
      <rPr>
        <sz val="9"/>
        <color rgb="FF000000"/>
        <rFont val="Calibri"/>
        <family val="2"/>
        <scheme val="minor"/>
      </rPr>
      <t xml:space="preserve"> = Número de Cuerpos de agua con planes de ordenamiento del recurso hídrico adoptados, en el tiempo t.</t>
    </r>
  </si>
  <si>
    <r>
      <t xml:space="preserve">MPORHA </t>
    </r>
    <r>
      <rPr>
        <vertAlign val="subscript"/>
        <sz val="9"/>
        <color rgb="FF000000"/>
        <rFont val="Calibri"/>
        <family val="2"/>
        <scheme val="minor"/>
      </rPr>
      <t>t</t>
    </r>
    <r>
      <rPr>
        <sz val="9"/>
        <color rgb="FF000000"/>
        <rFont val="Calibri"/>
        <family val="2"/>
        <scheme val="minor"/>
      </rPr>
      <t xml:space="preserve"> = Meta de Cuerpos de agua con plan de ordenamiento del recurso hídrico adoptados, en el tiempo t.</t>
    </r>
  </si>
  <si>
    <t>La meta de número de cuerpos de agua con planes de ordenamiento del recurso hídrico adoptados es establecida en el Plan de Acción de la Corporación.</t>
  </si>
  <si>
    <t>Número total de cuerpos de agua sujeto de reglamentación de planes de ordenamiento del recurso hídrico (PORH):</t>
  </si>
  <si>
    <t>Número total de Cuerpos de agua con plan de ordenamiento del recurso hídrico (PORH) priorizados por la Corporación para su adopción durante el cuatrienio:</t>
  </si>
  <si>
    <t>Variable</t>
  </si>
  <si>
    <t>Total</t>
  </si>
  <si>
    <t>A</t>
  </si>
  <si>
    <t>Meta de cuerpos de agua con planes de ordenamiento del recurso hídrico (PORH) adoptados MPORHA</t>
  </si>
  <si>
    <t>B</t>
  </si>
  <si>
    <t>Número de cuerpos de agua con planes de ordenamiento del recurso hídrico adoptados (PORHA)</t>
  </si>
  <si>
    <t>C</t>
  </si>
  <si>
    <t>Porcentaje de Cuerpos de agua con planes de ordenamiento del recurso hídrico adoptados (PPORHA) (C = B / A)</t>
  </si>
  <si>
    <t>Cuanto más cercano a cien por ciento, mayor es el cumplimiento de las metas que la autoridad ambiental se ha propuesto alcanzar en relación con el número de cuerpos de agua con planes de ordenamiento del recurso hídrico (PORH) adoptados.</t>
  </si>
  <si>
    <t>Se pueden presentar situaciones de orden operativo, político y social que pueden afectar la ejecución de los presupuestos y el cumplimiento de los cronogramas definidos en el Plan de Acción de la Corporación.</t>
  </si>
  <si>
    <t>Dirección de Ordenamiento Territorial y Coordinación del Sistema Ambiental - SINA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</si>
  <si>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planes de ordenamiento del recurso hídrico (PORH) adoptados (Versión 1.0).</t>
    </r>
    <r>
      <rPr>
        <sz val="9"/>
        <color rgb="FF000000"/>
        <rFont val="Calibri"/>
        <family val="2"/>
        <scheme val="minor"/>
      </rPr>
      <t xml:space="preserve"> Ministerio de Ambiente y Desarrollo Sostenible, DGOAT-SINA y DRH.</t>
    </r>
  </si>
  <si>
    <t>Porcentaje de Planes de Saneamiento y Manejo de Vertimientos (PSMV) con seguimiento</t>
  </si>
  <si>
    <t>Es la relación entre el número de Planes de Saneamiento y Manejo de Vertimientos (PSMV) con seguimiento con respecto a la meta de seguimiento de dichos planes por parte de la autoridad ambiental.</t>
  </si>
  <si>
    <t>El indicador mide el cumplimiento de las metas que la autoridad ambiental se ha propuesto alcanzar en relación con el seguimiento a los Planes de Saneamiento y Manejo de Vertimientos (PSMV).</t>
  </si>
  <si>
    <t>Decreto 1076 de 2015</t>
  </si>
  <si>
    <t>Resolución SSPD 20151300054195 de 2015</t>
  </si>
  <si>
    <t>Resolución 1433 de 2004 del MAVDT</t>
  </si>
  <si>
    <t>Resolución 2145 de 2005 de MAVDT</t>
  </si>
  <si>
    <t>El prestador del servicio de alcantarillado como usuario del recurso hídrico, deberá dar cumplimiento a la norma de vertimiento vigente y contar con el respectivo permiso de vertimiento o con el Plan de Saneamiento y Manejo de Vertimientos – PSMV reglamentado por la Resolución 1433 de 2004 del Ministerio de Ambiente y Desarrollo Sostenible.</t>
  </si>
  <si>
    <t>Por su parte, las autoridades ambientales deberán realizar el seguimiento, control y verificación del cumplimiento de lo dispuesto en los permisos de vertimiento, los Planes de Cumplimiento y Planes de Saneamiento y Manejo de Vertimientos, y efectuarán inspecciones periódicas a todos los usuarios.</t>
  </si>
  <si>
    <t>El incumplimiento de los términos, condiciones y obligaciones previstos en el permiso de vertimiento, Plan de Cumplimiento o Plan de Saneamiento y Manejo de Vertimientos, dará lugar a la imposición de las medidas preventivas y sancionatorias, siguiendo el procedimiento previsto en la Ley 1333 de 2009 o la norma que la adicione, modifique o sustituya.</t>
  </si>
  <si>
    <r>
      <t xml:space="preserve">PPSMVCS </t>
    </r>
    <r>
      <rPr>
        <vertAlign val="subscript"/>
        <sz val="9"/>
        <color rgb="FF000000"/>
        <rFont val="Calibri"/>
        <family val="2"/>
        <scheme val="minor"/>
      </rPr>
      <t>t</t>
    </r>
    <r>
      <rPr>
        <sz val="9"/>
        <color rgb="FF000000"/>
        <rFont val="Calibri"/>
        <family val="2"/>
        <scheme val="minor"/>
      </rPr>
      <t xml:space="preserve"> = Porcentaje de Planes de Saneamiento y Manejo de Vertimientos (PSMV) con seguimiento, en el tiempo t.</t>
    </r>
  </si>
  <si>
    <r>
      <t xml:space="preserve">PSMVCS </t>
    </r>
    <r>
      <rPr>
        <vertAlign val="subscript"/>
        <sz val="9"/>
        <color rgb="FF000000"/>
        <rFont val="Calibri"/>
        <family val="2"/>
        <scheme val="minor"/>
      </rPr>
      <t>t</t>
    </r>
    <r>
      <rPr>
        <sz val="9"/>
        <color rgb="FF000000"/>
        <rFont val="Calibri"/>
        <family val="2"/>
        <scheme val="minor"/>
      </rPr>
      <t xml:space="preserve"> = Número de Planes de Saneamiento y Manejo de Vertimientos con seguimiento, en el tiempo t.</t>
    </r>
  </si>
  <si>
    <r>
      <t xml:space="preserve">MPSMVCS </t>
    </r>
    <r>
      <rPr>
        <vertAlign val="subscript"/>
        <sz val="9"/>
        <color rgb="FF000000"/>
        <rFont val="Calibri"/>
        <family val="2"/>
        <scheme val="minor"/>
      </rPr>
      <t>t</t>
    </r>
    <r>
      <rPr>
        <sz val="9"/>
        <color rgb="FF000000"/>
        <rFont val="Calibri"/>
        <family val="2"/>
        <scheme val="minor"/>
      </rPr>
      <t xml:space="preserve"> = Meta de Planes de Saneamiento y Manejo de Vertimientos con seguimiento, en el tiempo t.</t>
    </r>
  </si>
  <si>
    <t>La meta de número de Planes de Saneamiento y Manejo de Vertimientos sujetos a seguimiento es establecida en el Plan de Acción de la Corporación.</t>
  </si>
  <si>
    <t>Número total de Planes de Saneamiento y Manejo de Vertimientos (PSMV) aprobados por la Corporación:</t>
  </si>
  <si>
    <t>Número total de Planes de Saneamiento y Manejo de Vertimientos (PSMV) priorizados por la Corporación para hacer seguimiento en el cuatrienio:</t>
  </si>
  <si>
    <t>Meta de Planes de Saneamiento y Manejo de Vertimientos (PSMV) con seguimiento MPSMVCS</t>
  </si>
  <si>
    <t>Número de Planes de Saneamiento y Manejo de Vertimientos con seguimiento (PSMVCS)</t>
  </si>
  <si>
    <t>Porcentaje de Planes de Saneamiento y Manejo de Vertimientos con seguimiento (PPSMVCS) (C = B / A)</t>
  </si>
  <si>
    <t>Cuanto más cercano a cien por ciento, mayor es el cumplimiento de las metas que la autoridad ambiental se ha propuesto alcanzar en relación con el seguimiento a los Planes de Saneamiento y Manejo de Vertimientos (PSMV)</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</si>
  <si>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Saneamiento y Manejo de Vertimientos (PSMV) con seguimiento (Versión 1.0).</t>
    </r>
    <r>
      <rPr>
        <sz val="9"/>
        <color rgb="FF000000"/>
        <rFont val="Calibri"/>
        <family val="2"/>
        <scheme val="minor"/>
      </rPr>
      <t xml:space="preserve"> Ministerio de Ambiente y Desarrollo Sostenible, DGOAT-SINA y DRH.</t>
    </r>
  </si>
  <si>
    <t>Porcentaje de cuerpos de agua con reglamentación del uso de las aguas</t>
  </si>
  <si>
    <t>Es la relación entre el número de cuerpos de agua con reglamentación del uso de las aguas y la meta de cuerpos de agua a ser reglamentados en su uso de las aguas por parte de la autoridad ambiental.</t>
  </si>
  <si>
    <t>El indicador mide el cumplimiento de las metas que la autoridad ambiental se ha propuesto alcanzar en relación con el número de cuerpos de agua con reglamentación del uso de las aguas.</t>
  </si>
  <si>
    <t>La reglamentación del uso de las aguas es un instrumento que busca distribuir adecuadamente el agua en las corrientes hídricas, establecer obras de captación y conducción para el uso racional del recurso hídrico, legalizar el uso del agua, incentivar un manejo responsable del caudal otorgado y un uso eficiente del recurso.</t>
  </si>
  <si>
    <t>Así mismo el decreto 1076 de 2015, precisa que: “en todo caso, el Plan de Ordenamiento del Recurso Hídrico deberá definir la conveniencia de adelantar la reglamentación del uso de las aguas, de conformidad con lo establecido en el artículo 2.2.3.2.13.2 del presente Decreto o la norma que lo modifique o sustituya, y la reglamentación de vertimientos según lo dispuesto en el presente decreto o de administrar el cuerpo de agua a través de concesiones de agua y permisos de vertimiento. Así mismo, dará lugar al ajuste de la reglamentación del uso de las aguas, de la reglamentación de vertimientos, de las concesiones, de los permisos de vertimiento, de los planes de cumplimiento y de los planes de saneamiento y manejo de vertimientos y de las metas de reducción, según el caso.”</t>
  </si>
  <si>
    <t>De lo anterior se concluye que adelantar los procedimientos mencionados obedecerá a los resultados de los análisis elaborados en el PORH.</t>
  </si>
  <si>
    <r>
      <t xml:space="preserve">PRUA </t>
    </r>
    <r>
      <rPr>
        <vertAlign val="subscript"/>
        <sz val="9"/>
        <color rgb="FF000000"/>
        <rFont val="Calibri"/>
        <family val="2"/>
        <scheme val="minor"/>
      </rPr>
      <t>t</t>
    </r>
    <r>
      <rPr>
        <sz val="9"/>
        <color rgb="FF000000"/>
        <rFont val="Calibri"/>
        <family val="2"/>
        <scheme val="minor"/>
      </rPr>
      <t xml:space="preserve"> = Porcentaje de cuerpos de agua con reglamentación del uso de las aguas, en el tiempo t.</t>
    </r>
  </si>
  <si>
    <r>
      <t xml:space="preserve">RUA </t>
    </r>
    <r>
      <rPr>
        <vertAlign val="subscript"/>
        <sz val="9"/>
        <color rgb="FF000000"/>
        <rFont val="Calibri"/>
        <family val="2"/>
        <scheme val="minor"/>
      </rPr>
      <t>t</t>
    </r>
    <r>
      <rPr>
        <sz val="9"/>
        <color rgb="FF000000"/>
        <rFont val="Calibri"/>
        <family val="2"/>
        <scheme val="minor"/>
      </rPr>
      <t xml:space="preserve"> = Número de cuerpos de agua con reglamentación del uso de las aguas, en el tiempo t.</t>
    </r>
  </si>
  <si>
    <r>
      <t xml:space="preserve">MRUA </t>
    </r>
    <r>
      <rPr>
        <vertAlign val="subscript"/>
        <sz val="9"/>
        <color rgb="FF000000"/>
        <rFont val="Calibri"/>
        <family val="2"/>
        <scheme val="minor"/>
      </rPr>
      <t>t</t>
    </r>
    <r>
      <rPr>
        <sz val="9"/>
        <color rgb="FF000000"/>
        <rFont val="Calibri"/>
        <family val="2"/>
        <scheme val="minor"/>
      </rPr>
      <t xml:space="preserve"> = Meta de número de cuerpos de agua con reglamentación del uso de las aguas, en el tiempo t.</t>
    </r>
  </si>
  <si>
    <t>La meta de número de cuerpos de agua con reglamentación del uso de las aguas es establecida en el Plan de Acción de la Corporación.</t>
  </si>
  <si>
    <t>Número total de cuerpos de agua sujeto de reglamentación del uso de las aguas:</t>
  </si>
  <si>
    <t>Número total de cuerpos de agua a ser reglamentados en su uso de las aguas durante el cuatrienio:</t>
  </si>
  <si>
    <t>Meta de cuerpos de agua con reglamentación del uso de las aguas (MRUA)</t>
  </si>
  <si>
    <t>Número de cuerpos de agua con reglamentación del uso de las aguas (RUA)</t>
  </si>
  <si>
    <t>Porcentaje de Cuerpos de agua con reglamentación del uso de las aguas (PRUA) (C = B / A)</t>
  </si>
  <si>
    <t>Cuanto más cercano a cien por ciento, mayor es el cumplimiento de las metas que la autoridad ambiental se ha propuesto alcanzar en relación con el número de cuerpos de agua con reglamentación del uso de las aguas.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</si>
  <si>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reglamentación del uso de las aguas (Versión 1.0).</t>
    </r>
    <r>
      <rPr>
        <sz val="9"/>
        <color rgb="FF000000"/>
        <rFont val="Calibri"/>
        <family val="2"/>
        <scheme val="minor"/>
      </rPr>
      <t xml:space="preserve"> Ministerio de Ambiente y Desarrollo Sostenible, DGOAT-SINA y DRH.</t>
    </r>
  </si>
  <si>
    <t>Porcentaje de Programas de Uso Eficiente y Ahorro del Agua (PUEAA) con seguimiento</t>
  </si>
  <si>
    <t>Es la relación entre el número de Programas de Uso Eficiente y Ahorro del Agua (PUEAA) con seguimiento con respecto a la meta de seguimiento de dichos planes por parte de la autoridad ambiental.</t>
  </si>
  <si>
    <t>El indicador mide el cumplimiento de las metas que la autoridad ambiental se ha propuesto alcanzar en relación con el seguimiento a los Programas de Uso Eficiente y Ahorro del Agua (PUEAA).</t>
  </si>
  <si>
    <t>Ley 1437 de 2011</t>
  </si>
  <si>
    <t>Ley 373 de 1997</t>
  </si>
  <si>
    <t>Ley 1450 de 2011 (literal h del artículo 215) (vigente)</t>
  </si>
  <si>
    <t>La Ley 373 de 1997 define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Así mismo, la mencionada Ley establece que todo plan ambiental regional y municipal debe incorporar obligatoriamente un programa para el uso eficiente y ahorro de agua.</t>
  </si>
  <si>
    <t>Adicionalmente, la citada Ley determina que las Corporaciones Autónomas Regionales y demás autoridades ambientales encargadas del manejo, protección y control del recurso hídrico en su respectiva jurisdicción, aprobarán la implantación y ejecución de dichos programas en coordinación con otras corporaciones autónomas que compartan las fuentes que abastecen los diferentes usos.</t>
  </si>
  <si>
    <t>El Programa de Uso Eficiente y Ahorro del Agua (PUEAA) es quinquenal y deberá estar basado en el diagnóstico de la oferta hídrica de las fuentes de abastecimiento y la demanda de agua, y contener las metas anuales de reducción de pérdidas, las campañas educativas a la comunidad, la utilización de aguas superficiales, lluvias y subterráneas, los incentivos y otros aspectos que definan las Corporaciones Autónomas Regionales y demás autoridades ambientales, las entidades prestadoras de los servicios de acueducto y alcantarillado, las que manejen proyectos de riego y drenaje, las hidroeléctricas y demás usuarios del recurso, que se consideren convenientes para el cumplimiento del programa.</t>
  </si>
  <si>
    <t>Por su parte, el literal h del artículo 215 de la Ley 1450 de 2011 (vigente) estableció la competencia de las corporaciones autónomas regionales en el seguimiento a los Planes de Uso Eficiente y Ahorro del Agua.</t>
  </si>
  <si>
    <r>
      <t xml:space="preserve">PPUEAACS </t>
    </r>
    <r>
      <rPr>
        <vertAlign val="subscript"/>
        <sz val="9"/>
        <color rgb="FF000000"/>
        <rFont val="Calibri"/>
        <family val="2"/>
        <scheme val="minor"/>
      </rPr>
      <t>t</t>
    </r>
    <r>
      <rPr>
        <sz val="9"/>
        <color rgb="FF000000"/>
        <rFont val="Calibri"/>
        <family val="2"/>
        <scheme val="minor"/>
      </rPr>
      <t xml:space="preserve"> = Porcentaje de Programas de Uso Eficiente y Ahorro del Agua (PUEAA) con seguimiento, en el tiempo t.</t>
    </r>
  </si>
  <si>
    <r>
      <t xml:space="preserve">PUEAACS </t>
    </r>
    <r>
      <rPr>
        <vertAlign val="subscript"/>
        <sz val="9"/>
        <color rgb="FF000000"/>
        <rFont val="Calibri"/>
        <family val="2"/>
        <scheme val="minor"/>
      </rPr>
      <t>t</t>
    </r>
    <r>
      <rPr>
        <sz val="9"/>
        <color rgb="FF000000"/>
        <rFont val="Calibri"/>
        <family val="2"/>
        <scheme val="minor"/>
      </rPr>
      <t xml:space="preserve"> = Número de Programas de Uso Eficiente y Ahorro del Agua con seguimiento, en el tiempo t.</t>
    </r>
  </si>
  <si>
    <r>
      <t xml:space="preserve">MPUEAACS </t>
    </r>
    <r>
      <rPr>
        <vertAlign val="subscript"/>
        <sz val="9"/>
        <color rgb="FF000000"/>
        <rFont val="Calibri"/>
        <family val="2"/>
        <scheme val="minor"/>
      </rPr>
      <t>t</t>
    </r>
    <r>
      <rPr>
        <sz val="9"/>
        <color rgb="FF000000"/>
        <rFont val="Calibri"/>
        <family val="2"/>
        <scheme val="minor"/>
      </rPr>
      <t xml:space="preserve"> = Meta de Programas de Uso Eficiente y Ahorro del Agua con seguimiento, en el tiempo t.</t>
    </r>
  </si>
  <si>
    <t>La meta de número de Programas de Uso Eficiente y Ahorro del Agua sujetos a seguimiento es establecida en el Plan de Acción de la Corporación.</t>
  </si>
  <si>
    <t>Número total de Programas de Uso Eficiente y Ahorro del Agua (PUEAA) priorizados por la Corporación para hacer seguimiento en el cuatrienio:</t>
  </si>
  <si>
    <t>Meta de Programas de Uso Eficiente y Ahorro del Agua (PUEAA) con seguimiento MPUEAACS</t>
  </si>
  <si>
    <t>Número de Programas de Uso Eficiente y Ahorro del Agua con seguimiento (PPUEAACS)</t>
  </si>
  <si>
    <t>Porcentaje de Programas de Uso Eficiente y Ahorro del Agua con seguimiento (PPUEAACS) (C = B / A)</t>
  </si>
  <si>
    <t>Cuanto más cercano a cien por ciento, mayor es el cumplimiento de las metas que la autoridad ambiental se ha propuesto alcanzar en relación con el seguimiento a los Programas de Uso Eficiente y Ahorro del Agua (PUEAA)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</si>
  <si>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Programas de Uso Eficiente y Ahorro del Agua (PUEAA) con seguimiento (Versión 1.0).</t>
    </r>
    <r>
      <rPr>
        <sz val="9"/>
        <color rgb="FF000000"/>
        <rFont val="Calibri"/>
        <family val="2"/>
        <scheme val="minor"/>
      </rPr>
      <t xml:space="preserve"> Ministerio de Ambiente y Desarrollo Sostenible, DGOAT-SINA y DRH.</t>
    </r>
  </si>
  <si>
    <t>Porcentaje de Planes de Ordenación y Manejo de Cuencas (POMCAS), Planes de Manejo de Acuíferos (PMA) y Planes de Manejo de Microcuencas (PMM) en ejecución</t>
  </si>
  <si>
    <t>Es el porcentaje de Planes de Ordenación y Manejo de Cuencas (POMCAS), Planes de Manejo de Acuíferos (PMA) y Planes de Manejo de Microcuencas (PMM) en ejecución, en relación con los Planes de Ordenación y Manejo de Cuencas (POMCAS), Planes de Manejo de Acuíferos (PMA) y Planes de Manejo de Microcuencas (PMM) aprobados en la corporación.</t>
  </si>
  <si>
    <t>El indicador mide el cumplimiento de las metas establecidas en relación con la ejecución de los Planes de Ordenación y Manejo de Cuencas (POMCAS), Planes de Manejo de Acuíferos (PMA) y Planes de Manejo de Microcuencas (PMM).</t>
  </si>
  <si>
    <t>Seguimiento a las metas del Plan Nacional de Desarrollo 2014-2018 (Planes Estratégicos de Macrocuenca, POMCA y PMA acuíferos en implementación)</t>
  </si>
  <si>
    <r>
      <t>Normatividad de soporte</t>
    </r>
    <r>
      <rPr>
        <sz val="9"/>
        <color rgb="FF000000"/>
        <rFont val="Calibri"/>
        <family val="2"/>
        <scheme val="minor"/>
      </rPr>
      <t>:</t>
    </r>
  </si>
  <si>
    <t>Resolución 1907 de 2013</t>
  </si>
  <si>
    <t>El Plan de Ordenación y manejo de Cuencas Hidrográficas (POMCA) es el instrumento a través del cual se realiza la planeación del adecuado uso del suelo, de las aguas, de la flora y la fauna; y el manejo de la cuenca, entendido como la ejecución de obras y tratamientos, con el propósito de mantener el equilibrio entre el aprovechamiento social y el aprovechamiento económico de tales recursos, así como la conservación de la estructura físico -biótica de la cuenca y particularmente del recurso hídrico.</t>
  </si>
  <si>
    <t>La implementación de los POMCAS es resultado de un esfuerzo conjunto de diversas instituciones presentes en la región. El indicador se centra en la implementación de las acciones previstas en los POMCAS que están a cargo de las corporaciones autónomas regionales, incluyendo el seguimiento por parte de la autoridad ambiental a los compromisos de las demás entidades responsables de la ejecución de los POMCAS.</t>
  </si>
  <si>
    <r>
      <t xml:space="preserve">PPEE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Planes de Manejo de Acuíferos (PMA) y Planes de Manejo de Microcuencas (PMM) en ejecución, en el tiempo t.</t>
    </r>
  </si>
  <si>
    <r>
      <t xml:space="preserve">PPOMCASEE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en ejecución, en el tiempo t.</t>
    </r>
  </si>
  <si>
    <r>
      <t xml:space="preserve">PPMAEE </t>
    </r>
    <r>
      <rPr>
        <vertAlign val="subscript"/>
        <sz val="9"/>
        <color rgb="FF000000"/>
        <rFont val="Calibri"/>
        <family val="2"/>
        <scheme val="minor"/>
      </rPr>
      <t>t</t>
    </r>
    <r>
      <rPr>
        <sz val="9"/>
        <color rgb="FF000000"/>
        <rFont val="Calibri"/>
        <family val="2"/>
        <scheme val="minor"/>
      </rPr>
      <t xml:space="preserve"> = Porcentaje de Planes de Manejo de Acuíferos (PMA) en ejecución, en el tiempo t.</t>
    </r>
  </si>
  <si>
    <r>
      <t xml:space="preserve">PPMMME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</si>
  <si>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t>a = ponderador de PPOMCASEE</t>
  </si>
  <si>
    <t>b = ponderador de PPMAEE</t>
  </si>
  <si>
    <t>c = ponderador de PPMMME</t>
  </si>
  <si>
    <r>
      <t>Nota:</t>
    </r>
    <r>
      <rPr>
        <sz val="9"/>
        <color rgb="FF000000"/>
        <rFont val="Calibri"/>
        <family val="2"/>
        <scheme val="minor"/>
      </rPr>
      <t xml:space="preserve"> los ponderadores de las acciones serán definidos por las CAR teniendo en cuenta el presupuesto asignado para cada una de ellas. Por su parte, la ejecución de cada acción corresponde a la ejecución presupuestal de la acción (compromisos / presupuesto definitivo).</t>
    </r>
  </si>
  <si>
    <r>
      <t xml:space="preserve">Porcentaje de POMCAS en ejecución </t>
    </r>
    <r>
      <rPr>
        <sz val="9"/>
        <color rgb="FF000000"/>
        <rFont val="Calibri"/>
        <family val="2"/>
        <scheme val="minor"/>
      </rPr>
      <t>(PPOMCASEE)</t>
    </r>
  </si>
  <si>
    <r>
      <t xml:space="preserve">POMCASEE </t>
    </r>
    <r>
      <rPr>
        <vertAlign val="subscript"/>
        <sz val="9"/>
        <color rgb="FF000000"/>
        <rFont val="Calibri"/>
        <family val="2"/>
        <scheme val="minor"/>
      </rPr>
      <t>t</t>
    </r>
    <r>
      <rPr>
        <sz val="9"/>
        <color rgb="FF000000"/>
        <rFont val="Calibri"/>
        <family val="2"/>
        <scheme val="minor"/>
      </rPr>
      <t xml:space="preserve"> = Número de POMCAS en ejecución, en el tiempo t.</t>
    </r>
  </si>
  <si>
    <t>POMCASF = Número de POMCAS aprobados.</t>
  </si>
  <si>
    <r>
      <t>Porcentaje de PMA en ejecución (</t>
    </r>
    <r>
      <rPr>
        <sz val="9"/>
        <color rgb="FF000000"/>
        <rFont val="Calibri"/>
        <family val="2"/>
        <scheme val="minor"/>
      </rPr>
      <t>PPMAEE)</t>
    </r>
  </si>
  <si>
    <r>
      <t xml:space="preserve">PMAEE </t>
    </r>
    <r>
      <rPr>
        <vertAlign val="subscript"/>
        <sz val="9"/>
        <color rgb="FF000000"/>
        <rFont val="Calibri"/>
        <family val="2"/>
        <scheme val="minor"/>
      </rPr>
      <t>t</t>
    </r>
    <r>
      <rPr>
        <sz val="9"/>
        <color rgb="FF000000"/>
        <rFont val="Calibri"/>
        <family val="2"/>
        <scheme val="minor"/>
      </rPr>
      <t xml:space="preserve"> = Número de POMCAS en ejecución, en el tiempo t.</t>
    </r>
  </si>
  <si>
    <t>PMAF = Número de POMCAS aprobados.</t>
  </si>
  <si>
    <r>
      <t>Porcentaje de PMM en ejecución (</t>
    </r>
    <r>
      <rPr>
        <sz val="9"/>
        <color rgb="FF000000"/>
        <rFont val="Calibri"/>
        <family val="2"/>
        <scheme val="minor"/>
      </rPr>
      <t>PPMMEE)</t>
    </r>
  </si>
  <si>
    <r>
      <t xml:space="preserve">PPMMEE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</si>
  <si>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r>
      <t xml:space="preserve">PMMEE </t>
    </r>
    <r>
      <rPr>
        <vertAlign val="subscript"/>
        <sz val="9"/>
        <color rgb="FF000000"/>
        <rFont val="Calibri"/>
        <family val="2"/>
        <scheme val="minor"/>
      </rPr>
      <t>t</t>
    </r>
    <r>
      <rPr>
        <sz val="9"/>
        <color rgb="FF000000"/>
        <rFont val="Calibri"/>
        <family val="2"/>
        <scheme val="minor"/>
      </rPr>
      <t xml:space="preserve"> = Número de PMM en ejecución, en el tiempo t.</t>
    </r>
  </si>
  <si>
    <t>PMMF = Número de PMM aprobados.</t>
  </si>
  <si>
    <t>Indicador complementario:</t>
  </si>
  <si>
    <t>Ejecución presupuestal de acciones relacionadas con la implementación de los POMCAS, PMA y PMM</t>
  </si>
  <si>
    <t>.</t>
  </si>
  <si>
    <r>
      <t xml:space="preserve">EPPAM </t>
    </r>
    <r>
      <rPr>
        <vertAlign val="subscript"/>
        <sz val="9"/>
        <color rgb="FF000000"/>
        <rFont val="Calibri"/>
        <family val="2"/>
        <scheme val="minor"/>
      </rPr>
      <t>t</t>
    </r>
    <r>
      <rPr>
        <sz val="9"/>
        <color rgb="FF000000"/>
        <rFont val="Calibri"/>
        <family val="2"/>
        <scheme val="minor"/>
      </rPr>
      <t xml:space="preserve"> = Ejecución presupuestal de acciones relacionadas con la implementación de los POMCAS, PMA y PMM, en el año t.</t>
    </r>
  </si>
  <si>
    <r>
      <t xml:space="preserve">CPAM </t>
    </r>
    <r>
      <rPr>
        <vertAlign val="subscript"/>
        <sz val="9"/>
        <color rgb="FF000000"/>
        <rFont val="Calibri"/>
        <family val="2"/>
        <scheme val="minor"/>
      </rPr>
      <t>it</t>
    </r>
    <r>
      <rPr>
        <sz val="9"/>
        <color rgb="FF000000"/>
        <rFont val="Calibri"/>
        <family val="2"/>
        <scheme val="minor"/>
      </rPr>
      <t xml:space="preserve"> = Compromisos correspondientes a la acción i relacionada con la implementación de los POMCAS, PMA y PMM, en el año t.</t>
    </r>
  </si>
  <si>
    <r>
      <t xml:space="preserve">PDPAM </t>
    </r>
    <r>
      <rPr>
        <vertAlign val="subscript"/>
        <sz val="9"/>
        <color rgb="FF000000"/>
        <rFont val="Calibri"/>
        <family val="2"/>
        <scheme val="minor"/>
      </rPr>
      <t>it</t>
    </r>
    <r>
      <rPr>
        <sz val="9"/>
        <color rgb="FF000000"/>
        <rFont val="Calibri"/>
        <family val="2"/>
        <scheme val="minor"/>
      </rPr>
      <t xml:space="preserve"> = Presupuesto definitivo a la acción i relacionada con la implementación de los POMCAS, PMA y PMM, en el año t.</t>
    </r>
  </si>
  <si>
    <t>Reporte de ejecución de POMCAS, PMA y PMM</t>
  </si>
  <si>
    <t>Número / Año</t>
  </si>
  <si>
    <t>Acumulado</t>
  </si>
  <si>
    <t>Número de POMCAS aprobados</t>
  </si>
  <si>
    <t>Número de POMCAS en ejecución</t>
  </si>
  <si>
    <t>Número de PMA aprobados</t>
  </si>
  <si>
    <t>D</t>
  </si>
  <si>
    <t>Número de PMA en ejecución</t>
  </si>
  <si>
    <t>E</t>
  </si>
  <si>
    <t>Número de PMM aprobados</t>
  </si>
  <si>
    <t>F</t>
  </si>
  <si>
    <t>Número de PMM en ejecución</t>
  </si>
  <si>
    <t>G</t>
  </si>
  <si>
    <t>Porcentaje de POMCAS en ejecución (G = B / A)</t>
  </si>
  <si>
    <t>H</t>
  </si>
  <si>
    <t>Porcentaje de PMA en ejecución (H = D /C)</t>
  </si>
  <si>
    <t>I</t>
  </si>
  <si>
    <t>Porcentaje de PMM en ejecución (I = F / E)</t>
  </si>
  <si>
    <t>Nombre de acción / proyecto (*)</t>
  </si>
  <si>
    <t>Plan</t>
  </si>
  <si>
    <t>PPTO Inicial</t>
  </si>
  <si>
    <t>PPTO. Def.</t>
  </si>
  <si>
    <t>Compromisos</t>
  </si>
  <si>
    <t>Pagos</t>
  </si>
  <si>
    <t>(*) nombre del proyecto o actividad en el Plan de Acción de la Corporación. Utilice tantas filas cuantas sean necesarias</t>
  </si>
  <si>
    <t>Cuanto más cercano a cien por ciento, mayor es el cumplimiento de las metas establecidas en relación con la implementación de los Planes de Ordenación y Manejo de Cuencas (POMCAS), Planes de Manejo de Acuíferos (PMA) y Planes de Manejo de Microcuencas (PMM) aprobados.</t>
  </si>
  <si>
    <t>Se pueden presentar situaciones de orden operativo, político y social que pueden afectar los cronogramas definidos.</t>
  </si>
  <si>
    <r>
      <t>Hoja Metodológica de referencia:</t>
    </r>
    <r>
      <rPr>
        <sz val="9"/>
        <color rgb="FF000000"/>
        <rFont val="Calibri"/>
        <family val="2"/>
        <scheme val="minor"/>
      </rPr>
      <t xml:space="preserve"> MADS (2016). </t>
    </r>
    <r>
      <rPr>
        <i/>
        <sz val="9"/>
        <color rgb="FF000000"/>
        <rFont val="Calibri"/>
        <family val="2"/>
        <scheme val="minor"/>
      </rPr>
      <t>Hoja metodológica de Planes de Ordenación y Manejo de Cuencas (POMCAS), Planes de Manejo de Acuíferos (PMA) y Planes de Manejo de Microcuencas (PMM) en ejecución (Versión 1.0).</t>
    </r>
    <r>
      <rPr>
        <sz val="9"/>
        <color rgb="FF000000"/>
        <rFont val="Calibri"/>
        <family val="2"/>
        <scheme val="minor"/>
      </rPr>
      <t xml:space="preserve"> Ministerio de Ambiente y Desarrollo Sostenible MADS, DGOAT-SINA y DRH.</t>
    </r>
  </si>
  <si>
    <t>Porcentaje de entes territoriales asesorados en la incorporación, planificación y ejecución de acciones relacionadas con cambio climático en el marco de los instrumentos de planificación territorial</t>
  </si>
  <si>
    <t>Es la relación entre el número de entes territoriales asesorados en la incorporación, planificación y ejecución de acciones relacionadas con cambio climático en el marco de los instrumentos de planificación territorial, con respecto a la meta de entes territoriales a ser asesorados durante un periodo de gobierno en los departamentos y municipios.</t>
  </si>
  <si>
    <t>El indicador mide el cumplimiento de las metas establecidas, por parte de la Corporación Autónoma Regional, en relación con la asesoría a los entes territoriales en la incorporación, planificación y ejecución de acciones de cambio climático en sus instrumentos de planificación territorial.</t>
  </si>
  <si>
    <t>Cumplimiento y Seguimiento a las metas del Plan Nacional de Desarrollo 2014-2018 (Entidades territoriales que incorporan en los instrumentos de planificación acciones de cambio climático)</t>
  </si>
  <si>
    <t>Convención Marco de Cambio Climático CMCC</t>
  </si>
  <si>
    <t>Objetivos de Desarrollo Sostenible, Objetivo 13: adoptar medidas urgentes para combatir el cambio climático y sus efectos.</t>
  </si>
  <si>
    <t>Ley 99 de 1993, Artículo 31, numerales 4 y 5.</t>
  </si>
  <si>
    <t>Ley 1753 de 2015, Plan Nacional de Desarrollo (Crecimiento Verde), Artículo 170 y ss.</t>
  </si>
  <si>
    <t>Documentos de referencia:</t>
  </si>
  <si>
    <t>Plan Nacional de Desarrollo</t>
  </si>
  <si>
    <t>Acuerdo COP 21 y Guía para la incorporación de cambio climático en el ciclo del ordenamiento territorial.</t>
  </si>
  <si>
    <t>Mayor información: http://cambioclimatico.minambiente.gov.co/</t>
  </si>
  <si>
    <t>El Plan Nacional de Desarrollo 2014-2018 (crecimiento verde) establece que las entidades territoriales incorporen, en sus instrumentos formales de planificación del desarrollo y de ordenamiento territorial, acciones de adaptación y/o mitigación al cambio climático; mediante la reducción de vulnerabilidad, el incremento de la capacidad adaptativa y la reducción de la exposición y sensibilidad; así como la reducción de emisiones de Gases de Efecto Invernadero. Cabe indicar que los instrumentos formales de planificación del desarrollo y de ordenamiento territorial abarcan los Planes de Desarrollo departamentales y municipales y Planes de Ordenamiento Territorial.</t>
  </si>
  <si>
    <t>En éste mismo sentido la Ley 99 de 1993 en su Artículo 31, numerales 4 y 5, contempla que “asesorar a los Departamentos, Distritos y Municipios de su comprensión territorial en la definición de los planes de desarrollo ambiental y en sus programas y proyectos en materia de protección del medio ambiente” y “Participar con los demás organismos y entes competentes en el ámbito de su jurisdicción, en los procesos de planificación y ordenamiento territorial a fin de que el factor ambiental sea tenido en cuenta en las decisiones que se adopten”</t>
  </si>
  <si>
    <t>Las autoridades ambientales juegan un papel central como asesores técnicos de la incorporación del cambio climático en sus instrumentos de planificación de los entes territoriales, tanto a nivel departamental como municipal.</t>
  </si>
  <si>
    <t>Por asesoría se entienden las siguientes acciones:</t>
  </si>
  <si>
    <r>
      <t>·</t>
    </r>
    <r>
      <rPr>
        <sz val="7"/>
        <color rgb="FF000000"/>
        <rFont val="Times New Roman"/>
        <family val="1"/>
      </rPr>
      <t xml:space="preserve">        </t>
    </r>
    <r>
      <rPr>
        <sz val="9"/>
        <color rgb="FF000000"/>
        <rFont val="Calibri"/>
        <family val="2"/>
      </rPr>
      <t>Elaborar informes de análisis de la incorporación de cambio climático en el proceso de formulación de los Planes de Desarrollo departamentales y municipales y en los Planes de Ordenamiento Territorial.</t>
    </r>
  </si>
  <si>
    <r>
      <t>·</t>
    </r>
    <r>
      <rPr>
        <sz val="7"/>
        <color rgb="FF000000"/>
        <rFont val="Times New Roman"/>
        <family val="1"/>
      </rPr>
      <t xml:space="preserve">        </t>
    </r>
    <r>
      <rPr>
        <sz val="9"/>
        <color rgb="FF000000"/>
        <rFont val="Calibri"/>
        <family val="2"/>
      </rPr>
      <t>Entregar a los territorios documentos con recomendaciones y orientaciones específicas para la incorporación, planificación y ejecución de acciones de cambio climático en los instrumentos de planificación del desarrollo y de ordenamiento territorial</t>
    </r>
  </si>
  <si>
    <r>
      <t>·</t>
    </r>
    <r>
      <rPr>
        <sz val="7"/>
        <color rgb="FF000000"/>
        <rFont val="Times New Roman"/>
        <family val="1"/>
      </rPr>
      <t xml:space="preserve">        </t>
    </r>
    <r>
      <rPr>
        <sz val="9"/>
        <color rgb="FF000000"/>
        <rFont val="Calibri"/>
        <family val="2"/>
      </rPr>
      <t>Elaborar estudios para medir el riesgo climático en la jurisdicción y realizar la socialización con los entes territoriales.</t>
    </r>
  </si>
  <si>
    <r>
      <t>·</t>
    </r>
    <r>
      <rPr>
        <sz val="7"/>
        <color rgb="FF000000"/>
        <rFont val="Times New Roman"/>
        <family val="1"/>
      </rPr>
      <t xml:space="preserve">        </t>
    </r>
    <r>
      <rPr>
        <sz val="9"/>
        <color rgb="FF000000"/>
        <rFont val="Calibri"/>
        <family val="2"/>
      </rPr>
      <t>Elaboración y difusión de estudios sobre las oportunidades del cambio climático a nivel regional.</t>
    </r>
  </si>
  <si>
    <r>
      <t>·</t>
    </r>
    <r>
      <rPr>
        <sz val="7"/>
        <color rgb="FF000000"/>
        <rFont val="Times New Roman"/>
        <family val="1"/>
      </rPr>
      <t xml:space="preserve">        </t>
    </r>
    <r>
      <rPr>
        <sz val="9"/>
        <color rgb="FF000000"/>
        <rFont val="Calibri"/>
        <family val="2"/>
      </rPr>
      <t>Fortalecer los sistemas de información que permitan generar conocimiento del cambio climático y sus efectos a nivel regional y local.</t>
    </r>
  </si>
  <si>
    <r>
      <t>·</t>
    </r>
    <r>
      <rPr>
        <sz val="7"/>
        <color rgb="FF000000"/>
        <rFont val="Times New Roman"/>
        <family val="1"/>
      </rPr>
      <t xml:space="preserve">        </t>
    </r>
    <r>
      <rPr>
        <sz val="9"/>
        <color rgb="FF000000"/>
        <rFont val="Calibri"/>
        <family val="2"/>
      </rPr>
      <t>Realizar eventos de capacitación para la incorporación de cambio climático en los Planes de Desarrollo departamentales y municipales y en los Planes de Ordenamiento Territorial.</t>
    </r>
  </si>
  <si>
    <r>
      <t xml:space="preserve">PETACC </t>
    </r>
    <r>
      <rPr>
        <vertAlign val="subscript"/>
        <sz val="9"/>
        <color rgb="FF000000"/>
        <rFont val="Calibri"/>
        <family val="2"/>
        <scheme val="minor"/>
      </rPr>
      <t>t</t>
    </r>
    <r>
      <rPr>
        <sz val="9"/>
        <color rgb="FF000000"/>
        <rFont val="Calibri"/>
        <family val="2"/>
        <scheme val="minor"/>
      </rPr>
      <t xml:space="preserve"> = Porcentaje de entes territoriales asesorados en la incorporación, planificación y ejecución de cambio climático en los instrumentos de planificación territorial, en el tiempo t.</t>
    </r>
  </si>
  <si>
    <r>
      <t xml:space="preserve">ETACC </t>
    </r>
    <r>
      <rPr>
        <vertAlign val="subscript"/>
        <sz val="9"/>
        <color rgb="FF000000"/>
        <rFont val="Calibri"/>
        <family val="2"/>
        <scheme val="minor"/>
      </rPr>
      <t>t</t>
    </r>
    <r>
      <rPr>
        <sz val="9"/>
        <color rgb="FF000000"/>
        <rFont val="Calibri"/>
        <family val="2"/>
        <scheme val="minor"/>
      </rPr>
      <t xml:space="preserve"> = Número de entes territoriales efectivamente asesorados en la incorporación, planificación y ejecución de cambio climático en los instrumentos de planificación territorial, en el tiempo t.</t>
    </r>
  </si>
  <si>
    <r>
      <t xml:space="preserve">METACC </t>
    </r>
    <r>
      <rPr>
        <vertAlign val="subscript"/>
        <sz val="9"/>
        <color rgb="FF000000"/>
        <rFont val="Calibri"/>
        <family val="2"/>
        <scheme val="minor"/>
      </rPr>
      <t>t</t>
    </r>
    <r>
      <rPr>
        <sz val="9"/>
        <color rgb="FF000000"/>
        <rFont val="Calibri"/>
        <family val="2"/>
        <scheme val="minor"/>
      </rPr>
      <t xml:space="preserve"> = Meta de entes territoriales a ser asesorados en la incorporación, planificación y ejecución de cambio climático en los instrumentos de planificación territorial, en el tiempo t.</t>
    </r>
  </si>
  <si>
    <t>Meta de entes territoriales a ser asesorados en la incorporación, planificación y ejecución de cambio climático en los instrumentos de planificación territorial (METACC)</t>
  </si>
  <si>
    <t>Entes territoriales efectivamente asesorados en la incorporación, planificación y ejecución de cambio climático en los instrumentos de planificación territorial (ETACC)</t>
  </si>
  <si>
    <t>Porcentaje de entes territoriales asesorados en la incorporación, planificación y ejecución de cambio climático en los instrumentos de planificación territorial (PETACC)</t>
  </si>
  <si>
    <t>Detalle de acciones de asesoría realizadas en la vigencia (utilice tantas filas cuantas sean necesarias)</t>
  </si>
  <si>
    <t>Acciones</t>
  </si>
  <si>
    <t>Nombres de entidades territoriales</t>
  </si>
  <si>
    <t>Cuanto más cercano a cien por ciento, mayor es el cumplimiento de las metas establecidas en relación con la asesoría a los entes territoriales en la incorporación de cambio climático en los instrumentos de planificación territorial.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</si>
  <si>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entes territoriales asesorados en la incorporación de cambio climático en los instrumentos de planificación territorial (Versión 1.0).</t>
    </r>
    <r>
      <rPr>
        <sz val="9"/>
        <color rgb="FF000000"/>
        <rFont val="Calibri"/>
        <family val="2"/>
        <scheme val="minor"/>
      </rPr>
      <t xml:space="preserve"> Ministerio de Ambiente y Desarrollo Sostenible MADS, DGOAT-SINA y DCC.</t>
    </r>
  </si>
  <si>
    <t xml:space="preserve">Número de entes territoriales </t>
  </si>
  <si>
    <t>Porcentaje de suelos degradados en recuperación o rehabilitación</t>
  </si>
  <si>
    <t>Es la relación entre la superficie de suelos en restauración y en rehabilitación, con respecto a la meta de suelos en restauración y rehabilitación priorizadas por la Corporación.</t>
  </si>
  <si>
    <t>El indicador mide el cumplimiento de las metas de la Corporación en materia de restauración y rehabilitación de suelos, como contribución a la implementación regional de la Política de Gestión Sostenible del Suelo.</t>
  </si>
  <si>
    <t>Normas soporte:</t>
  </si>
  <si>
    <t>Ley 99 de 1993</t>
  </si>
  <si>
    <t>Decreto 1076 de 2015. Artículo 2.2.1.1.18.7. “En todo caso los propietarios están obligados a…… cooperar en las labores de prevención o corrección que adelante la autoridad ambiental competente”</t>
  </si>
  <si>
    <t>La estrategia transversal “Crecimiento Verde” del Plan Nacional de Desarrollo 2014-2018, “Todos por un nuevo país: Paz, Equidad y Educación”, tiene entre sus objetivos: “Proteger y asegurar el uso sostenible del capital natural y mejorar la calidad y la gobernanza ambiental”, y plantea como una de sus acciones prioritarias, aprobar e implementar la política para la gestión sostenible del suelo, “(…) a través de la cual se definirán los lineamientos para su uso sostenible relacionados con 1) promover la investigación, innovación y transferencia de tecnología para el conocimiento de los suelos, su conservación, recuperación, uso y manejo sostenible; 2) articular instrumentos normativos relacionados con la gestión del suelo y; 3) adelantar procesos de monitoreo y seguimiento a la calidad de los suelos”.</t>
  </si>
  <si>
    <t>Política de Gestión Sostenible del Suelo</t>
  </si>
  <si>
    <t>La Política de Gestión Sostenible del Suelo concibe los suelos como sistemas complejos y dinámicos, que se constituyen en componente fundamental del ambiente, y cumplen múltiples funciones vitales para la supervivencia humana y las relaciones sociales. Entre los servicios ecosistémicos asociados al suelo se destacan: producción de alimentos; filtrado e intercambio de gases; depuración de la contaminación; regulación climática e hídrica; ciclado de nutrientes; filtrado de agua; soporte para industria, infraestructura y turismo; entre otros.</t>
  </si>
  <si>
    <t>Los suelos hacen parte de la diversidad natural y biológica y están compuestos por minerales, agua, aire y organismos vivos; sus usos son esencialmente culturales, según las prácticas y las costumbres de los individuos y las comunidades, las cuales están predeterminadas por normas, reglas u orientaciones sociales, comunitarias o estatales.</t>
  </si>
  <si>
    <t>Así mismo, son indispensables y determinantes para la estructura y el funcionamiento de los ciclos del agua, del aire y de los nutrientes, así como para la biodiversidad. Esto en razón a que el suelo es parte esencial de los ciclos biogeoquímicos, en los cuales hay distribución, transporte, almacenamiento y transformación de materiales y energía necesarios para la vida en el planeta.</t>
  </si>
  <si>
    <t>A pesar de su importancia, el uso insostenible del suelo, entre otras actividades antrópicas, ocasiona su degradación, la cual resulta particularmente preocupante, por el efecto negativo en los ecosistemas, los organismos y las comunidades.</t>
  </si>
  <si>
    <t>Los procesos de degradación más relevantes en Colombia son la erosión, el sellamiento de suelos, la contaminación, la pérdida de la materia orgánica, la salinización, la compactación y la desertificación.</t>
  </si>
  <si>
    <t>Los procesos de recuperación o rehabilitación de suelos degradados deben dar cuenta de las acciones adelantadas para el mejoramiento de las condiciones del suelo (propiedades físicas, químicas y bilógicas) y las acciones para el monitoreo y seguimiento al mejoramiento de su calidad de acuerdo con las orientaciones establecidas en la Política para la Gestión Sostenible del Suelo. La Corporación partiendo de la información línea base disponible deberá identificar y priorizar las áreas con suelos degradados a intervenir, las cuales serán objeto de seguimiento al presente indicador.</t>
  </si>
  <si>
    <t>Entre la información línea base, se encuentra el mapa de degradación de suelos por erosión a escala 1:100.000 elaborado por el IDEAM y el MADS, los estudios de suelos e información del IGAC, las investigaciones desarrolladas por los Institutos de Investigación y las Universidades y la generada por las Corporaciones.</t>
  </si>
  <si>
    <t>Porcentaje de suelos degradados en recuperación o rehabilitación.</t>
  </si>
  <si>
    <r>
      <t xml:space="preserve">PSER </t>
    </r>
    <r>
      <rPr>
        <vertAlign val="subscript"/>
        <sz val="9"/>
        <color rgb="FF000000"/>
        <rFont val="Calibri"/>
        <family val="2"/>
        <scheme val="minor"/>
      </rPr>
      <t>t</t>
    </r>
    <r>
      <rPr>
        <sz val="9"/>
        <color rgb="FF000000"/>
        <rFont val="Calibri"/>
        <family val="2"/>
        <scheme val="minor"/>
      </rPr>
      <t xml:space="preserve"> = Porcentaje de suelos degradados en recuperación o rehabilitación, en el tiempo t.</t>
    </r>
  </si>
  <si>
    <r>
      <t xml:space="preserve">SER </t>
    </r>
    <r>
      <rPr>
        <vertAlign val="subscript"/>
        <sz val="9"/>
        <color rgb="FF000000"/>
        <rFont val="Calibri"/>
        <family val="2"/>
        <scheme val="minor"/>
      </rPr>
      <t>it</t>
    </r>
    <r>
      <rPr>
        <sz val="9"/>
        <color rgb="FF000000"/>
        <rFont val="Calibri"/>
        <family val="2"/>
        <scheme val="minor"/>
      </rPr>
      <t xml:space="preserve"> = Superficie de suelos degradados en recuperación o rehabilitación (ha), en el tiempo t.</t>
    </r>
  </si>
  <si>
    <r>
      <t xml:space="preserve">MSER </t>
    </r>
    <r>
      <rPr>
        <vertAlign val="subscript"/>
        <sz val="9"/>
        <color rgb="FF000000"/>
        <rFont val="Calibri"/>
        <family val="2"/>
        <scheme val="minor"/>
      </rPr>
      <t>it</t>
    </r>
    <r>
      <rPr>
        <sz val="9"/>
        <color rgb="FF000000"/>
        <rFont val="Calibri"/>
        <family val="2"/>
        <scheme val="minor"/>
      </rPr>
      <t xml:space="preserve"> = Meta de suelos degradados en recuperación o rehabilitación (ha), en el tiempo t.</t>
    </r>
  </si>
  <si>
    <t>Inversión asociada a recuperación o rehabilitación de suelos degradados (Millones de $)</t>
  </si>
  <si>
    <r>
      <t xml:space="preserve">IRSD </t>
    </r>
    <r>
      <rPr>
        <vertAlign val="subscript"/>
        <sz val="9"/>
        <color rgb="FF000000"/>
        <rFont val="Calibri"/>
        <family val="2"/>
        <scheme val="minor"/>
      </rPr>
      <t>t</t>
    </r>
    <r>
      <rPr>
        <sz val="9"/>
        <color rgb="FF000000"/>
        <rFont val="Calibri"/>
        <family val="2"/>
        <scheme val="minor"/>
      </rPr>
      <t xml:space="preserve"> = Inversión asociada a recuperación o rehabilitación de suelos degradados, en el año t.</t>
    </r>
  </si>
  <si>
    <r>
      <t xml:space="preserve">PDARSD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recuperación o rehabilitación de suelos degradados, en el año t.</t>
    </r>
  </si>
  <si>
    <t>Para su cálculo, se reporta la siguiente información:</t>
  </si>
  <si>
    <t>Meta de suelos degradados en recuperación o rehabilitación (ha)</t>
  </si>
  <si>
    <t>Áreas de suelos degradados en recuperación o rehabilitación (ha)</t>
  </si>
  <si>
    <t>Porcentaje de suelos degradados en recuperación o rehabilitación (C = B / A)</t>
  </si>
  <si>
    <t>(*) Adicione tantas filas cuantas sean necesarias.</t>
  </si>
  <si>
    <t xml:space="preserve">Tipo de acción </t>
  </si>
  <si>
    <t>Área de intervención (ha)</t>
  </si>
  <si>
    <t>Ppto. inicial</t>
  </si>
  <si>
    <t>Presupuesto Definitivo</t>
  </si>
  <si>
    <r>
      <t>Cuanto más cercano a cien por ciento, mayor es el cumplimiento de las metas establecidas por la Corporación en materia de recuperación o rehabilitación</t>
    </r>
    <r>
      <rPr>
        <b/>
        <sz val="9"/>
        <color rgb="FF000000"/>
        <rFont val="Calibri"/>
        <family val="2"/>
        <scheme val="minor"/>
      </rPr>
      <t xml:space="preserve"> </t>
    </r>
    <r>
      <rPr>
        <sz val="9"/>
        <color rgb="FF000000"/>
        <rFont val="Calibri"/>
        <family val="2"/>
        <scheme val="minor"/>
      </rPr>
      <t>de suelos degradados.</t>
    </r>
  </si>
  <si>
    <t>Se pueden presentar situaciones de orden operativo, financiero, político y social que pueden afectar los presupuestos y los cronogramas definidos en 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</si>
  <si>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suelos degradados en recuperación o rehabilitación. (Versión 1.0).</t>
    </r>
    <r>
      <rPr>
        <sz val="9"/>
        <color rgb="FF000000"/>
        <rFont val="Calibri"/>
        <family val="2"/>
        <scheme val="minor"/>
      </rPr>
      <t xml:space="preserve"> Ministerio de Ambiente y Desarrollo Sostenible MADS, DGOAT-SINA y DAASU.</t>
    </r>
  </si>
  <si>
    <t>Porcentaje de la superficie de áreas protegidas regionales declaradas, homologadas o recategorizadas, inscritas en el RUNAP</t>
  </si>
  <si>
    <t>Mide la superficie en hectáreas de las áreas protegidas regionales, declaradas homologadas o recategorizadas inscritas en el RUNAP, con respecto a la meta de áreas protegidas regionales definida en el Plan de Acción de la Corporación. Comprende las áreas protegidas tanto continentales como marinas, costeras e insulares.</t>
  </si>
  <si>
    <t>El indicador busca hacer seguimiento a la contribución de las CAR a la Política Nacional de Gestión Integral de la Biodiversidad y sus Servicios Ecosistémicos y específicamente a la estrategia de declaración de áreas protegidas.</t>
  </si>
  <si>
    <t>Contribución a la Meta del plan de desarrollo (Hectáreas de Áreas Protegidas declaradas en el SINAP)</t>
  </si>
  <si>
    <t>Resolución 1125 de 2015.</t>
  </si>
  <si>
    <t>Política Nacional de Gestión Integral de la Biodiversidad y sus Servicios Ecosistémicos.</t>
  </si>
  <si>
    <t>Ruta declaratoria de áreas protegidas del Sistema Nacional de Áreas Protegidas (SINAP).</t>
  </si>
  <si>
    <t>Plan Nacional de Desarrollo 2014-2018.</t>
  </si>
  <si>
    <t>El Convenio sobre Diversidad Biológica, aprobado por la Ley 165 de 1994, señala que los objetivos de conservación de la biodiversidad que se persiguen son: la conservación de la diversidad, la utilización sostenible de sus componentes y la participación justa y equitativa en los beneficios que se deriven del uso de recursos genéticos.</t>
  </si>
  <si>
    <t>La Decisión VII.28 de la Séptima Conferencia de las Partes -COP 7- del Convenio sobre Diversidad Biológica, aprobó el Programa Temático de Áreas Protegidas que confirma que es indispensable hacer esfuerzos para establecer y mantener sistemas de áreas protegidas, aplicando el enfoque ecosistémico con el objetivo de establecer y mantener sistemas completos, eficazmente manejados y ecológicamente representativos de áreas protegidas.</t>
  </si>
  <si>
    <r>
      <t xml:space="preserve">La Meta 11 de Aichi planteada en el marco del plan estratégico de biodiversidad definido en Nagoya establece que para </t>
    </r>
    <r>
      <rPr>
        <b/>
        <sz val="9"/>
        <color rgb="FF000000"/>
        <rFont val="Calibri"/>
        <family val="2"/>
        <scheme val="minor"/>
      </rPr>
      <t xml:space="preserve">2020, </t>
    </r>
    <r>
      <rPr>
        <sz val="9"/>
        <color rgb="FF000000"/>
        <rFont val="Calibri"/>
        <family val="2"/>
        <scheme val="minor"/>
      </rPr>
      <t xml:space="preserve">al menos el </t>
    </r>
    <r>
      <rPr>
        <b/>
        <sz val="9"/>
        <color rgb="FF000000"/>
        <rFont val="Calibri"/>
        <family val="2"/>
        <scheme val="minor"/>
      </rPr>
      <t xml:space="preserve">17 por ciento de las zonas terrestres </t>
    </r>
    <r>
      <rPr>
        <sz val="9"/>
        <color rgb="FF000000"/>
        <rFont val="Calibri"/>
        <family val="2"/>
        <scheme val="minor"/>
      </rPr>
      <t xml:space="preserve">y de aguas continentales y el </t>
    </r>
    <r>
      <rPr>
        <b/>
        <sz val="9"/>
        <color rgb="FF000000"/>
        <rFont val="Calibri"/>
        <family val="2"/>
        <scheme val="minor"/>
      </rPr>
      <t xml:space="preserve">10 por ciento de las zonas marinas y costeras, </t>
    </r>
    <r>
      <rPr>
        <sz val="9"/>
        <color rgb="FF000000"/>
        <rFont val="Calibri"/>
        <family val="2"/>
        <scheme val="minor"/>
      </rPr>
      <t xml:space="preserve">especialmente aquellas de particular importancia para la diversidad biológica y los servicios de los ecosistemas, </t>
    </r>
    <r>
      <rPr>
        <b/>
        <sz val="9"/>
        <color rgb="FF000000"/>
        <rFont val="Calibri"/>
        <family val="2"/>
        <scheme val="minor"/>
      </rPr>
      <t xml:space="preserve">se conservan por medio de sistemas de áreas protegidas administrados de manera eficaz y equitativa, ecológicamente representativos y bien conectados </t>
    </r>
    <r>
      <rPr>
        <sz val="9"/>
        <color rgb="FF000000"/>
        <rFont val="Calibri"/>
        <family val="2"/>
        <scheme val="minor"/>
      </rPr>
      <t>y otras medidas de conservación eficaces basadas en áreas, y están integradas en los paisajes terrestres y marinos más amplios.</t>
    </r>
  </si>
  <si>
    <t>En tal sentido, el Decreto 1076 de 2015 define un área protegida como una superficie definida geográficamente que haya sido designada, regulada y administrada a fin de alcanzar objetivos específicos de conservación.</t>
  </si>
  <si>
    <t>De acuerdo con el Decreto 1076 de 2015, las categorías de áreas protegidas son: Sistema de Parques Nacionales Naturales, Reserva Forestal Protectora Nacional, Distrito de Manejo Integrado Nacional, Reserva Forestal Protectora Regional, Distrito de Manejo Integrado Regional, Distrito de Conservación de Suelos, Área de Recreación y Reserva Natural de la Sociedad Civil.</t>
  </si>
  <si>
    <r>
      <t xml:space="preserve">PAPR </t>
    </r>
    <r>
      <rPr>
        <vertAlign val="subscript"/>
        <sz val="9"/>
        <color rgb="FF000000"/>
        <rFont val="Calibri"/>
        <family val="2"/>
        <scheme val="minor"/>
      </rPr>
      <t>t</t>
    </r>
    <r>
      <rPr>
        <sz val="9"/>
        <color rgb="FF000000"/>
        <rFont val="Calibri"/>
        <family val="2"/>
        <scheme val="minor"/>
      </rPr>
      <t xml:space="preserve"> = Porcentaje de áreas protegidas regionales declaradas, homologadas o recategorizadas, inscritas en el RUNAP, en el tiempo t.</t>
    </r>
  </si>
  <si>
    <r>
      <t xml:space="preserve">SAPR </t>
    </r>
    <r>
      <rPr>
        <vertAlign val="subscript"/>
        <sz val="9"/>
        <color rgb="FF000000"/>
        <rFont val="Calibri"/>
        <family val="2"/>
        <scheme val="minor"/>
      </rPr>
      <t>it</t>
    </r>
    <r>
      <rPr>
        <sz val="9"/>
        <color rgb="FF000000"/>
        <rFont val="Calibri"/>
        <family val="2"/>
        <scheme val="minor"/>
      </rPr>
      <t xml:space="preserve"> = Superficie de áreas protegidas regionales declaradas, homologadas o recategorizadas, inscritas en el RUNAP (ha), en el tiempo t.</t>
    </r>
  </si>
  <si>
    <r>
      <t xml:space="preserve">MAPR </t>
    </r>
    <r>
      <rPr>
        <vertAlign val="subscript"/>
        <sz val="9"/>
        <color rgb="FF000000"/>
        <rFont val="Calibri"/>
        <family val="2"/>
        <scheme val="minor"/>
      </rPr>
      <t>it</t>
    </r>
    <r>
      <rPr>
        <sz val="9"/>
        <color rgb="FF000000"/>
        <rFont val="Calibri"/>
        <family val="2"/>
        <scheme val="minor"/>
      </rPr>
      <t xml:space="preserve"> = Meta de áreas protegidas regionales declaradas, homologadas o recategorizadas, inscritas en el RUNAP (ha), en el tiempo t.</t>
    </r>
  </si>
  <si>
    <t>Continentales</t>
  </si>
  <si>
    <t>Meta de áreas protegidas regionales a ser homologadas o recategorizadas, e inscritas en el RUNAP en el cuatrienio (ha)</t>
  </si>
  <si>
    <t>(*) si aplica. Para evitar doble contabilidad, se clasifican en el grupo de áreas marinas, costeras e insulares, aquellas áreas protegidas con superficie tanto en áreas marinas y continentales.</t>
  </si>
  <si>
    <t>AREAS PROTEGIDAS CONTINENTALES</t>
  </si>
  <si>
    <t>Número de áreas protegidas en proceso de declaratoria (*)</t>
  </si>
  <si>
    <t>Meta de áreas inscritas en el RUNAP</t>
  </si>
  <si>
    <t>Sin iniciar</t>
  </si>
  <si>
    <t>FASE I: Preparación</t>
  </si>
  <si>
    <t>FASE II: Aprestamiento</t>
  </si>
  <si>
    <t>FASE III: Declaratoria o Ampliación</t>
  </si>
  <si>
    <t>(*) Ubique cada área protegida sólo en la última etapa que se encuentre</t>
  </si>
  <si>
    <t>La suma de las áreas protegidas debe ser igual a la meta de número de áreas protegidas en el cuatrienio</t>
  </si>
  <si>
    <t>Superficie de áreas protegidas en proceso de declaratoria (*)</t>
  </si>
  <si>
    <t>(*) Ubique la superficie de cada área protegida sólo en la última etapa que se encuentre</t>
  </si>
  <si>
    <t>La suma de las áreas protegidas debe ser igual a la meta de superficie de áreas protegidas en el cuatrienio.</t>
  </si>
  <si>
    <t>AREAS PROTEGIDAS MARINAS, COSTERAS E INSULARES</t>
  </si>
  <si>
    <t>Relación de áreas protegidas en proceso de declaración</t>
  </si>
  <si>
    <t>Nombre de área protegida</t>
  </si>
  <si>
    <t>Tipo (continental, marina, costera, insular)</t>
  </si>
  <si>
    <t>Categoría</t>
  </si>
  <si>
    <t>Superficie en acto administrativo (ha) (*)</t>
  </si>
  <si>
    <t>Superficie en shape (ha)(a)</t>
  </si>
  <si>
    <t>Estado de avance (b)</t>
  </si>
  <si>
    <t>Acto administrativo</t>
  </si>
  <si>
    <t>de declaratoria</t>
  </si>
  <si>
    <t>(a) superficie estimada</t>
  </si>
  <si>
    <t>(b) en preparación, en aprestamiento, en declaración y declarado. Si está declarado, escriba el número del acto administrativo correspondiente.</t>
  </si>
  <si>
    <t>Cuanto más cercano a cien por ciento, mayor es el cumplimiento de las metas establecidas por la Corporación en materia de declaración de nuevas áreas protegidas.</t>
  </si>
  <si>
    <t>Se pueden llegar a presentar superposiciones en áreas protegidas declaradas u homologadas, es decir, que sobre una misma área se hayan declarado una figura regional o una nacional, con distintas definiciones y regímenes de manejo. Para efectos del presente indicador sólo se cuantificará una vez el área, eliminando en el reporte de área las superposiciones, es decir, que se deberá contar solo una vez las áreas traslapadas.</t>
  </si>
  <si>
    <r>
      <t>Lo anterior teniendo en cuenta que el artículo 2.2.2.1.3.5 del Decreto 1076 de 2015 (artículo 26 del Decreto 2372 de 2010) contempla que “</t>
    </r>
    <r>
      <rPr>
        <i/>
        <sz val="9"/>
        <color rgb="FF000000"/>
        <rFont val="Calibri"/>
        <family val="2"/>
        <scheme val="minor"/>
      </rPr>
      <t>No podrán superponerse categorías de manejo de áreas públicas</t>
    </r>
    <r>
      <rPr>
        <sz val="9"/>
        <color rgb="FF000000"/>
        <rFont val="Calibri"/>
        <family val="2"/>
        <scheme val="minor"/>
      </rPr>
      <t xml:space="preserve">”. Por tal razón, recomendamos a las Autoridades Ambientales revisar la información oficial que se encuentra en el RUNAP y cotejarla con sus procesos de declaratoria para evitar traslapes que pueden llegar a limitar el registro de las áreas protegidas en el RUNAP. </t>
    </r>
  </si>
  <si>
    <r>
      <t>Hoja Metodológica de referencia:</t>
    </r>
    <r>
      <rPr>
        <sz val="9"/>
        <color rgb="FF000000"/>
        <rFont val="Calibri"/>
        <family val="2"/>
        <scheme val="minor"/>
      </rPr>
      <t xml:space="preserve"> MADS (2016). </t>
    </r>
    <r>
      <rPr>
        <i/>
        <sz val="9"/>
        <color rgb="FF000000"/>
        <rFont val="Calibri"/>
        <family val="2"/>
        <scheme val="minor"/>
      </rPr>
      <t>Hoja metodológica Porcentaje de la Superficie de áreas protegidas regionales declaradas, homologadas o recategorizadas, inscritas en el RUNAP (Versión 1.0).</t>
    </r>
    <r>
      <rPr>
        <sz val="9"/>
        <color rgb="FF000000"/>
        <rFont val="Calibri"/>
        <family val="2"/>
        <scheme val="minor"/>
      </rPr>
      <t xml:space="preserve"> Ministerio de Ambiente y Desarrollo Sostenible MADS y Parques Nacionales de Colombia.</t>
    </r>
  </si>
  <si>
    <t>Se recomienda a las Autoridades Ambientales enviar adicionalmente reportes cualitativos del avance de los procesos de declaratoria regionales de manera periódica (mensualmente) a Parques Nacionales Naturales de Colombia, dado que en el marco de la Coordinación del SINAP y Administración del RUNAP debe entregar el respectivo reporte oficial al DNP y diferentes entidades.</t>
  </si>
  <si>
    <t>Porcentaje de páramos delimitados por el MADS, con zonificación y régimen de usos adoptados por la CAR</t>
  </si>
  <si>
    <t>Es el porcentaje de páramos con zonificación y régimen de usos adoptados por la CAR, en relación con los páramos delimitados por el MADS en la jurisdicción de la Corporación.</t>
  </si>
  <si>
    <t>Mide el avance en la zonificación y en la determinación del régimen de usos, de las áreas de páramo delimitadas por el MADS, que están ubicados en la jurisdicción de la Corporación. De esta manera, el indicador busca hacer seguimiento a la contribución de las CAR a la ejecución de la Política Nacional de Gestión Integral de la Biodiversidad y sus Servicios Ecosistémicos.</t>
  </si>
  <si>
    <t>Ley 1753 de 2015</t>
  </si>
  <si>
    <t>Resolución 769 de 2002</t>
  </si>
  <si>
    <t>Resolución 839 de 2003</t>
  </si>
  <si>
    <t>Resolución 1128 de 2006</t>
  </si>
  <si>
    <t>Resolución 937 de 2011</t>
  </si>
  <si>
    <t>Los ecosistemas de páramos han sido reconocidos como áreas de especial importancia ecológica que cuentan con una protección especial por parte del Estado, toda vez que resultan de vital importancia por los servicios ecosistémicos que prestan a la población colombiana, especialmente los relacionados con la estabilidad de los ciclos climáticos e hidrológicos y con la regulación de los flujos de agua en cantidad y calidad.</t>
  </si>
  <si>
    <t>Por ello, el artículo 1° de la Ley 99 de 1993, establece entre los Principios Generales Ambientales que las zonas de páramos, subpáramos, los nacimientos de agua y las zonas de recarga de acuíferos serán objeto de protección especial.</t>
  </si>
  <si>
    <t>El artículo 173 de la Ley 1753 de 2015 determina que en las áreas delimitadas como páramos no se podrán adelantar actividades agropecuarias ni de exploración o explotación de recursos naturales no renovables, ni construcción de refinerías de hidrocarburos.</t>
  </si>
  <si>
    <t>El Parágrafo 3 del mencionado artículo establece que “dentro de los tres (3) años siguientes a la delimitación, las autoridades ambientales deberán zonificar y determinar el régimen de usos del área de páramo delimitada, de acuerdo con los lineamientos que para el efecto defina el Ministerio de Ambiente y Desarrollo Sostenible”.</t>
  </si>
  <si>
    <r>
      <t xml:space="preserve">PPDZRU </t>
    </r>
    <r>
      <rPr>
        <vertAlign val="subscript"/>
        <sz val="9"/>
        <color rgb="FF000000"/>
        <rFont val="Calibri"/>
        <family val="2"/>
        <scheme val="minor"/>
      </rPr>
      <t>t</t>
    </r>
    <r>
      <rPr>
        <sz val="9"/>
        <color rgb="FF000000"/>
        <rFont val="Calibri"/>
        <family val="2"/>
        <scheme val="minor"/>
      </rPr>
      <t xml:space="preserve"> = Porcentaje de los páramos delimitados por el MADS, a los cuales la CAR les expide el Acto Administrativo de zonificación y régimen de usos, en el tiempo t.</t>
    </r>
  </si>
  <si>
    <r>
      <t xml:space="preserve">PZRU </t>
    </r>
    <r>
      <rPr>
        <vertAlign val="subscript"/>
        <sz val="9"/>
        <color rgb="FF000000"/>
        <rFont val="Calibri"/>
        <family val="2"/>
        <scheme val="minor"/>
      </rPr>
      <t>it</t>
    </r>
    <r>
      <rPr>
        <sz val="9"/>
        <color rgb="FF000000"/>
        <rFont val="Calibri"/>
        <family val="2"/>
        <scheme val="minor"/>
      </rPr>
      <t xml:space="preserve"> = Número de páramos previamente delimitados por el MADS en la jurisdicción de la CAR, a los cuales la CAR les expide el Acto Administrativo de zonificación y régimen de usos, en el tiempo t.</t>
    </r>
  </si>
  <si>
    <r>
      <t xml:space="preserve">PD </t>
    </r>
    <r>
      <rPr>
        <vertAlign val="subscript"/>
        <sz val="9"/>
        <color rgb="FF000000"/>
        <rFont val="Calibri"/>
        <family val="2"/>
        <scheme val="minor"/>
      </rPr>
      <t>it</t>
    </r>
    <r>
      <rPr>
        <sz val="9"/>
        <color rgb="FF000000"/>
        <rFont val="Calibri"/>
        <family val="2"/>
        <scheme val="minor"/>
      </rPr>
      <t xml:space="preserve"> = Número de páramos delimitados por el MADS en la jurisdicción de la CAR, en el tiempo t.</t>
    </r>
  </si>
  <si>
    <t>Reporte de avance</t>
  </si>
  <si>
    <t>Etapa</t>
  </si>
  <si>
    <t>Páramos delimitados por el MADS (número) ubicados en la jurisdicción de la Corporación</t>
  </si>
  <si>
    <t>Actos Administrativos de la CAR que adoptan la Zonificación y régimen de usos de páramos (número)</t>
  </si>
  <si>
    <t>Cuanto más cercano a cien por ciento, mayor es el cumplimiento de las metas de la autoridad ambiental en la gestión de paramos ubicados en la jurisdicción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</si>
  <si>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páramos delimitados, con zonificación y régimen de usos (Versión 1.0).</t>
    </r>
    <r>
      <rPr>
        <sz val="9"/>
        <color rgb="FF000000"/>
        <rFont val="Calibri"/>
        <family val="2"/>
        <scheme val="minor"/>
      </rPr>
      <t xml:space="preserve"> Ministerio de Ambiente y Desarrollo Sostenible MADS, DGOAT-SINA y DBBSE.</t>
    </r>
  </si>
  <si>
    <t>Observaciones.</t>
  </si>
  <si>
    <t>Porcentaje de avance en la formulación del Plan de Ordenación Forestal</t>
  </si>
  <si>
    <t>Es el porcentaje de avance en la formulación del Plan de Ordenación Forestal, con respecto a la meta de Ordenación Forestal definida en el Plan de Acción de la Corporación.</t>
  </si>
  <si>
    <t>Mide el avance del Plan de Ordenación Forestal, con respecto a la meta de Ordenación Forestal definida en el Plan de Acción de la Corporación. De esta manera, el indicador busca hacer seguimiento a la contribución de las CAR a la Política Nacional de Gestión Integral de la Biodiversidad y sus Servicios Ecosistémicos, así como a los instrumentos de política relacionados con el recurso forestal.</t>
  </si>
  <si>
    <r>
      <t>·</t>
    </r>
    <r>
      <rPr>
        <sz val="7"/>
        <color rgb="FF000000"/>
        <rFont val="Times New Roman"/>
        <family val="1"/>
      </rPr>
      <t xml:space="preserve">        </t>
    </r>
    <r>
      <rPr>
        <sz val="9"/>
        <color rgb="FF000000"/>
        <rFont val="Calibri"/>
        <family val="2"/>
      </rPr>
      <t>Ley 2ª de 1959</t>
    </r>
  </si>
  <si>
    <r>
      <t>·</t>
    </r>
    <r>
      <rPr>
        <sz val="7"/>
        <color rgb="FF000000"/>
        <rFont val="Times New Roman"/>
        <family val="1"/>
      </rPr>
      <t xml:space="preserve">        </t>
    </r>
    <r>
      <rPr>
        <sz val="9"/>
        <color rgb="FF000000"/>
        <rFont val="Calibri"/>
        <family val="2"/>
      </rPr>
      <t>Ley 99 de 1993</t>
    </r>
  </si>
  <si>
    <r>
      <t>·</t>
    </r>
    <r>
      <rPr>
        <sz val="7"/>
        <color rgb="FF000000"/>
        <rFont val="Times New Roman"/>
        <family val="1"/>
      </rPr>
      <t xml:space="preserve">        </t>
    </r>
    <r>
      <rPr>
        <sz val="9"/>
        <color rgb="FF000000"/>
        <rFont val="Calibri"/>
        <family val="2"/>
      </rPr>
      <t>Decreto-Ley 2811 de 1974.</t>
    </r>
  </si>
  <si>
    <r>
      <t>·</t>
    </r>
    <r>
      <rPr>
        <sz val="7"/>
        <color rgb="FF000000"/>
        <rFont val="Times New Roman"/>
        <family val="1"/>
      </rPr>
      <t xml:space="preserve">        </t>
    </r>
    <r>
      <rPr>
        <sz val="9"/>
        <color rgb="FF000000"/>
        <rFont val="Calibri"/>
        <family val="2"/>
      </rPr>
      <t>Decreto 1076 de 2015.</t>
    </r>
  </si>
  <si>
    <t>Los artículos 8°, 79 y 80 de la Constitución Política de Colombia, señalan que es deber del Estado proteger la diversidad e integridad del ambiente, conservar las áreas de especial importancia ecológica, fomentar la educación para el logro de estos fines, planificar el manejo y aprovechamiento de los recursos naturales para garantizar su desarrollo sostenible, su conservación, restauración o sustitución.</t>
  </si>
  <si>
    <t>El Plan de ordenación forestal es el estudio elaborado por las Corporaciones que, fundamentado en la descripción de los aspectos bióticos, abióticos, sociales y económicos, tiene por objeto asegurar que el interesado en utilizar el recurso en un área forestal productora, desarrolle su actividad en forma planificada para así garantizar el manejo adecuado y el aprovechamiento sostenible del recurso</t>
  </si>
  <si>
    <r>
      <t xml:space="preserve">PAPOF </t>
    </r>
    <r>
      <rPr>
        <vertAlign val="subscript"/>
        <sz val="9"/>
        <color rgb="FF000000"/>
        <rFont val="Calibri"/>
        <family val="2"/>
        <scheme val="minor"/>
      </rPr>
      <t>t</t>
    </r>
    <r>
      <rPr>
        <sz val="9"/>
        <color rgb="FF000000"/>
        <rFont val="Calibri"/>
        <family val="2"/>
        <scheme val="minor"/>
      </rPr>
      <t xml:space="preserve"> = Porcentaje de avance en la formulación del Plan de Ordenación Forestal, en el tiempo t.</t>
    </r>
  </si>
  <si>
    <r>
      <t xml:space="preserve">APOF </t>
    </r>
    <r>
      <rPr>
        <vertAlign val="subscript"/>
        <sz val="9"/>
        <color rgb="FF000000"/>
        <rFont val="Calibri"/>
        <family val="2"/>
        <scheme val="minor"/>
      </rPr>
      <t>it</t>
    </r>
    <r>
      <rPr>
        <sz val="9"/>
        <color rgb="FF000000"/>
        <rFont val="Calibri"/>
        <family val="2"/>
        <scheme val="minor"/>
      </rPr>
      <t xml:space="preserve"> = Superficie de avance en la formulación del Plan de Ordenación Forestal (ha), en el tiempo t.</t>
    </r>
  </si>
  <si>
    <r>
      <t xml:space="preserve">MAPOF </t>
    </r>
    <r>
      <rPr>
        <vertAlign val="subscript"/>
        <sz val="9"/>
        <color rgb="FF000000"/>
        <rFont val="Calibri"/>
        <family val="2"/>
        <scheme val="minor"/>
      </rPr>
      <t>it</t>
    </r>
    <r>
      <rPr>
        <sz val="9"/>
        <color rgb="FF000000"/>
        <rFont val="Calibri"/>
        <family val="2"/>
        <scheme val="minor"/>
      </rPr>
      <t xml:space="preserve"> = Meta de avance en la formulación del Plan de Ordenación Forestal (ha), en el tiempo t.</t>
    </r>
  </si>
  <si>
    <t>Meta de nuevas hectáreas forestales a ser ordenadas en el Plan de Ordenación Forestal en el cuatrienio (ha)</t>
  </si>
  <si>
    <t>Meta de hectáreas forestales a ser actualizadas en el Plan de Ordenación Forestal en el cuatrienio (ha) -si aplica-</t>
  </si>
  <si>
    <t>Meta: hectáreas forestales sujeto de ordenación en el cuatrienio (ha) (B+C)</t>
  </si>
  <si>
    <t>Superficie a ser ordenada en el Plan de Ordenación Forestal (*)</t>
  </si>
  <si>
    <t>Meta: hectáreas forestales sujeto de ordenación (a)</t>
  </si>
  <si>
    <t>En formulación</t>
  </si>
  <si>
    <t>En actualización</t>
  </si>
  <si>
    <t>Plan forestal adoptado</t>
  </si>
  <si>
    <t>(*) Ubique cada superficie sólo en la última etapa que se encuentre</t>
  </si>
  <si>
    <t>La suma de la superficie de las áreas en proceso de ordenación debe ser igual a la meta de hectáreas forestales a ser ordenadas.</t>
  </si>
  <si>
    <t>Relación de áreas a ser ordenadas en el Plan de Ordenación Forestal</t>
  </si>
  <si>
    <t>Nombre del área a ser ordenada</t>
  </si>
  <si>
    <t>Municipios donde se ubica</t>
  </si>
  <si>
    <t>Superficie (ha)</t>
  </si>
  <si>
    <t>Estado de avance (a)</t>
  </si>
  <si>
    <t>Acto administrativo de adopción</t>
  </si>
  <si>
    <t>(a) en formulación, en actualización, en adopción, adoptado. Si está adoptado, escriba el número del acto administrativo correspondiente.</t>
  </si>
  <si>
    <t>Cuanto más cercano a cien por ciento, mayor es el cumplimiento de las metas establecidas por la Corporación en materia de ordenación de las áreas forestales.</t>
  </si>
  <si>
    <r>
      <t>Hoja Metodológica de referencia:</t>
    </r>
    <r>
      <rPr>
        <sz val="9"/>
        <color rgb="FF000000"/>
        <rFont val="Calibri"/>
        <family val="2"/>
        <scheme val="minor"/>
      </rPr>
      <t xml:space="preserve"> MADS (2016). </t>
    </r>
    <r>
      <rPr>
        <i/>
        <sz val="9"/>
        <color rgb="FF000000"/>
        <rFont val="Calibri"/>
        <family val="2"/>
        <scheme val="minor"/>
      </rPr>
      <t>Hoja metodológica Porcentaje de avance en la formulación del Plan de Ordenación Forestal (Versión 1.0).</t>
    </r>
    <r>
      <rPr>
        <sz val="9"/>
        <color rgb="FF000000"/>
        <rFont val="Calibri"/>
        <family val="2"/>
        <scheme val="minor"/>
      </rPr>
      <t xml:space="preserve"> Ministerio de Ambiente y Desarrollo Sostenible MADS, DGOAT-SINA y DBBSE.</t>
    </r>
  </si>
  <si>
    <t>Porcentaje de áreas protegidas con planes de manejo en ejecución</t>
  </si>
  <si>
    <t xml:space="preserve">Descripción del Indicador </t>
  </si>
  <si>
    <t>Es la relación entre el número de áreas protegidas con planes de manejo en ejecución y el número de áreas protegidas regionales en jurisdicción de la Corporación registradas en el RUNAP, cuya administración es responsabilidad de la autoridad ambiental. Comprende áreas protegidas tanto continentales como marinas, costeras e insulares.</t>
  </si>
  <si>
    <t>El indicador mide que la autoridad ambiental realice acciones dirigidas a la implementación de los planes de manejo de las áreas protegidas, cuya administración es responsabilidad de la autoridad ambiental. De esta manera, la Corporación contribuye a la ejecución a nivel regional de la Política Nacional de Gestión de la Biodiversidad y sus Servicios Ecosistémicos.</t>
  </si>
  <si>
    <t>Política Nacional de Gestión Integral de la Biodiversidad y sus Servicios Ecosistémicos</t>
  </si>
  <si>
    <t>El mencionado Decreto, establece las categorías de áreas protegidas nacionales y regionales.</t>
  </si>
  <si>
    <t>Adicionalmente, el Decreto ibídem, establece que cada una de las áreas protegidas que integran el SINAP contarán con un plan de manejo que será el principal instrumento de planificación que orienta su gestión de conservación para un periodo de cinco (5) años de manera que se evidencien resultados frente al logro de los objetivos de conservación que motivaron su designación y su contribución al desarrollo del SINAP. Este plan deberá formularse dentro del año siguiente a la declaratoria o en el caso de las áreas existentes que se integren al SINAP dentro del año siguiente al registro.</t>
  </si>
  <si>
    <t>Indicador Porcentaje de áreas protegidas con planes de manejo en ejecución</t>
  </si>
  <si>
    <r>
      <t xml:space="preserve">PAPME </t>
    </r>
    <r>
      <rPr>
        <vertAlign val="subscript"/>
        <sz val="9"/>
        <color rgb="FF000000"/>
        <rFont val="Calibri"/>
        <family val="2"/>
        <scheme val="minor"/>
      </rPr>
      <t>t</t>
    </r>
    <r>
      <rPr>
        <sz val="9"/>
        <color rgb="FF000000"/>
        <rFont val="Calibri"/>
        <family val="2"/>
        <scheme val="minor"/>
      </rPr>
      <t xml:space="preserve"> = Porcentaje de áreas protegidas con planes de manejo en ejecución, en el tiempo t.</t>
    </r>
  </si>
  <si>
    <r>
      <t xml:space="preserve">APME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con planes de manejo en ejecución, en el tiempo t.</t>
    </r>
  </si>
  <si>
    <r>
      <t xml:space="preserve">APCAR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cuya administración es responsabilidad de la Corporación Autónoma Regional, en el tiempo t.</t>
    </r>
  </si>
  <si>
    <t>Inversión asociada a la ejecución de los planes de manejo de áreas protegidas</t>
  </si>
  <si>
    <r>
      <t xml:space="preserve">IPMAP </t>
    </r>
    <r>
      <rPr>
        <vertAlign val="subscript"/>
        <sz val="9"/>
        <color rgb="FF000000"/>
        <rFont val="Calibri"/>
        <family val="2"/>
        <scheme val="minor"/>
      </rPr>
      <t>t</t>
    </r>
    <r>
      <rPr>
        <sz val="9"/>
        <color rgb="FF000000"/>
        <rFont val="Calibri"/>
        <family val="2"/>
        <scheme val="minor"/>
      </rPr>
      <t xml:space="preserve"> = Inversión asociada a la ejecución de los planes de manejo de las áreas protegidas a cargo de la Corporación Autónoma Regional, en el año t.</t>
    </r>
  </si>
  <si>
    <r>
      <t xml:space="preserve">PDAP </t>
    </r>
    <r>
      <rPr>
        <vertAlign val="subscript"/>
        <sz val="9"/>
        <color rgb="FF000000"/>
        <rFont val="Calibri"/>
        <family val="2"/>
        <scheme val="minor"/>
      </rPr>
      <t>i</t>
    </r>
    <r>
      <rPr>
        <sz val="9"/>
        <color rgb="FF000000"/>
        <rFont val="Calibri"/>
        <family val="2"/>
        <scheme val="minor"/>
      </rPr>
      <t xml:space="preserve"> = Presupuesto definitivo asociado a la ejecución del plan de manejo del área protegida i, en el año t.</t>
    </r>
  </si>
  <si>
    <t>VARIABLE</t>
  </si>
  <si>
    <t>CONTINENTALES</t>
  </si>
  <si>
    <t>MARINAS, COSTERAS E INSULARES</t>
  </si>
  <si>
    <t>TOTAL</t>
  </si>
  <si>
    <t xml:space="preserve">Número de áreas protegidas cuya administración es responsabilidad de la Corporación Autónoma Regional </t>
  </si>
  <si>
    <t>Número de áreas protegidas con plan de manejo adoptado</t>
  </si>
  <si>
    <t>Número de áreas protegidas con plan de manejo en ejecución</t>
  </si>
  <si>
    <t>Inversión asociada a la ejecución de los planes de manejo de áreas protegidas (Millones de $)</t>
  </si>
  <si>
    <t>Nombre de AP</t>
  </si>
  <si>
    <t>Categoría de AP</t>
  </si>
  <si>
    <t>Ppto.</t>
  </si>
  <si>
    <t>Inicial</t>
  </si>
  <si>
    <t>Presupuesto</t>
  </si>
  <si>
    <t>Definitivo</t>
  </si>
  <si>
    <t>Cuanto más cercano a cien por ciento, mayores son las acciones que la autoridad ambiental realiza para la ejecución de los planes de manejo de las áreas protegidas que están a cargo de la Corporación Autónoma Regional.</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</si>
  <si>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protegidas con planes de manejo en ejecución (Versión 1.0).</t>
    </r>
    <r>
      <rPr>
        <sz val="9"/>
        <color rgb="FF000000"/>
        <rFont val="Calibri"/>
        <family val="2"/>
        <scheme val="minor"/>
      </rPr>
      <t xml:space="preserve"> Ministerio de Ambiente y Desarrollo Sostenible y Parques Nacionales Naturales.</t>
    </r>
  </si>
  <si>
    <t>Se recomienda a las autoridades ambientales que una vez el plan de manejo ya esté aprobado y soportado bajo acto administrativo este sea cargado en la Plataforma del RUNAP. http://runap.parquesnacionales.gov.co)</t>
  </si>
  <si>
    <t>Porcentaje de especies amenazadas con medidas de conservación y manejo en ejecución</t>
  </si>
  <si>
    <t>Es la relación entre el número de especies amenazadas con medidas de conservación y manejo en ejecución y el número de especies que cuentan con medidas de manejo formuladas, tanto para fauna y flora como en el medio continental y marino.</t>
  </si>
  <si>
    <t>El indicador mide que la autoridad ambiental realice acciones dirigidas a la implementación de las medidas de conservación y manejo de especies amenazadas. De esta manera, la Corporación contribuye a la ejecución a nivel regional de la Política Nacional de Gestión de la Biodiversidad y sus Servicios Ecosistémicos, así como de las Metas Aichi.</t>
  </si>
  <si>
    <t>Decreto 1071 de 2015, compilatorio del Decreto 1124 de 2013, por el cual se adopta el Plan de Acción Nacional para la Conservación y Manejo de Tiburones, Rayas y Quimeras de Colombia – PAN Tiburones Colombia</t>
  </si>
  <si>
    <t>Resolución 2210 de 2010</t>
  </si>
  <si>
    <t>Resolución 0192 de 2014</t>
  </si>
  <si>
    <t>El Plan Estratégico para la Diversidad Biológica 2011-2020 y las Metas de Aichi se agrupan en los siguientes objetivos estratégicos:</t>
  </si>
  <si>
    <r>
      <t>A.</t>
    </r>
    <r>
      <rPr>
        <sz val="7"/>
        <color rgb="FF000000"/>
        <rFont val="Times New Roman"/>
        <family val="1"/>
      </rPr>
      <t xml:space="preserve">    </t>
    </r>
    <r>
      <rPr>
        <sz val="9"/>
        <color rgb="FF000000"/>
        <rFont val="Calibri"/>
        <family val="2"/>
      </rPr>
      <t>Abordar las causas subyacentes de la pérdida de diversidad biológica mediante la incorporación de la diversidad biológica en todos los ámbitos gubernamentales y de la sociedad.</t>
    </r>
  </si>
  <si>
    <r>
      <t>B.</t>
    </r>
    <r>
      <rPr>
        <sz val="7"/>
        <color rgb="FF000000"/>
        <rFont val="Times New Roman"/>
        <family val="1"/>
      </rPr>
      <t xml:space="preserve">    </t>
    </r>
    <r>
      <rPr>
        <sz val="9"/>
        <color rgb="FF000000"/>
        <rFont val="Calibri"/>
        <family val="2"/>
      </rPr>
      <t>Reducir las presiones directas sobre la diversidad biológica y promover la utilización sostenible.</t>
    </r>
  </si>
  <si>
    <r>
      <t>C.</t>
    </r>
    <r>
      <rPr>
        <sz val="7"/>
        <color rgb="FF000000"/>
        <rFont val="Times New Roman"/>
        <family val="1"/>
      </rPr>
      <t xml:space="preserve">    </t>
    </r>
    <r>
      <rPr>
        <sz val="9"/>
        <color rgb="FF000000"/>
        <rFont val="Calibri"/>
        <family val="2"/>
      </rPr>
      <t>Mejorar la situación de la diversidad biológica salvaguardando los ecosistemas, las especies y la diversidad genética.</t>
    </r>
  </si>
  <si>
    <r>
      <t>D.</t>
    </r>
    <r>
      <rPr>
        <sz val="7"/>
        <color rgb="FF000000"/>
        <rFont val="Times New Roman"/>
        <family val="1"/>
      </rPr>
      <t xml:space="preserve">    </t>
    </r>
    <r>
      <rPr>
        <sz val="9"/>
        <color rgb="FF000000"/>
        <rFont val="Calibri"/>
        <family val="2"/>
      </rPr>
      <t>Aumentar los beneficios de la diversidad biológica y los servicios de los ecosistemas para todos</t>
    </r>
  </si>
  <si>
    <t>La Resolución 192 de 2014 define Especie Amenazada, como aquella que ha sido declarada como tal por Tratados o Convenios Internacionales aprobados y ratificados por Colombia o haya sido declarada en alguna categoría de amenaza por el Ministerio de Ambiente y Desarrollo Sostenible.</t>
  </si>
  <si>
    <t>Especie en Peligro Crítico (CR): Aquellas que están enfrentando un riesgo de extinción extremadamente alto en estado de vida silvestre.</t>
  </si>
  <si>
    <t>Especie en Peligro (EN): Aquellas que están enfrentando un riesgo de extinción muy alto en estado de vida silvestre.</t>
  </si>
  <si>
    <t>Especie Vulnerable (VU): Aquellas que están enfrentando un riesgo de extinción alto en estado de vida silvestre.</t>
  </si>
  <si>
    <t>Adicionalmente, la Resolución 192 de 2014 establece que “el Ministerio de Ambiente y Desarrollo Sostenible en conjunto con las demás entidades del SINA, definirán las medidas de conservación y manejo de las especies amenazadas, sin perjuicio de las funciones y competencias asignadas a otras entidades públicas”</t>
  </si>
  <si>
    <t>Indicador Porcentaje de especies amenazadas con medidas de manejo en ejecución</t>
  </si>
  <si>
    <t xml:space="preserve"> x 100</t>
  </si>
  <si>
    <r>
      <t xml:space="preserve">PEAMME </t>
    </r>
    <r>
      <rPr>
        <vertAlign val="subscript"/>
        <sz val="9"/>
        <color rgb="FF000000"/>
        <rFont val="Calibri"/>
        <family val="2"/>
        <scheme val="minor"/>
      </rPr>
      <t>t</t>
    </r>
    <r>
      <rPr>
        <sz val="9"/>
        <color rgb="FF000000"/>
        <rFont val="Calibri"/>
        <family val="2"/>
        <scheme val="minor"/>
      </rPr>
      <t xml:space="preserve"> = Porcentaje de especies amenazadas con medidas de conservación y manejo en ejecución, en tiempo t.</t>
    </r>
  </si>
  <si>
    <r>
      <t xml:space="preserve">EAMME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en ejecución, en el tiempo t.</t>
    </r>
  </si>
  <si>
    <r>
      <t xml:space="preserve">EAMMF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formuladas, en el tiempo t.</t>
    </r>
  </si>
  <si>
    <t>Inversión asociada a la ejecución de las medidas de conservación y manejo de especies amenazadas</t>
  </si>
  <si>
    <r>
      <t xml:space="preserve">IMMEA </t>
    </r>
    <r>
      <rPr>
        <vertAlign val="subscript"/>
        <sz val="9"/>
        <color rgb="FF000000"/>
        <rFont val="Calibri"/>
        <family val="2"/>
        <scheme val="minor"/>
      </rPr>
      <t>t</t>
    </r>
    <r>
      <rPr>
        <sz val="9"/>
        <color rgb="FF000000"/>
        <rFont val="Calibri"/>
        <family val="2"/>
        <scheme val="minor"/>
      </rPr>
      <t xml:space="preserve"> = Inversión asociada a la ejecución de las medidas de conservación y manejo de especies amenazadas, en el año t.</t>
    </r>
  </si>
  <si>
    <r>
      <t xml:space="preserve">PDEA </t>
    </r>
    <r>
      <rPr>
        <vertAlign val="subscript"/>
        <sz val="9"/>
        <color rgb="FF000000"/>
        <rFont val="Calibri"/>
        <family val="2"/>
        <scheme val="minor"/>
      </rPr>
      <t>i</t>
    </r>
    <r>
      <rPr>
        <sz val="9"/>
        <color rgb="FF000000"/>
        <rFont val="Calibri"/>
        <family val="2"/>
        <scheme val="minor"/>
      </rPr>
      <t xml:space="preserve"> = Presupuesto definitivo asociado a la ejecución de medidas de conservación y manejo de la especie amenazada i, en el año t.</t>
    </r>
  </si>
  <si>
    <t>ESPECIES AMENAZADAS CONTINENTALES</t>
  </si>
  <si>
    <t>ESPECIES AMENAZADAS MARINAS</t>
  </si>
  <si>
    <t>FLORA</t>
  </si>
  <si>
    <t>FAUNA</t>
  </si>
  <si>
    <t>CR</t>
  </si>
  <si>
    <t>EN</t>
  </si>
  <si>
    <t>VU</t>
  </si>
  <si>
    <t>Número de especies amenazadas presentes en la jurisdicción</t>
  </si>
  <si>
    <t>Número de especies amenazadas con medidas de conservación y manejo formulado</t>
  </si>
  <si>
    <t>Número de especies amenazadas con medidas de conservación y manejo en ejecución</t>
  </si>
  <si>
    <t>(CR) Especie en peligro crítico</t>
  </si>
  <si>
    <t>(EN) Especie en peligro</t>
  </si>
  <si>
    <t>(VU) Especie vulnerable</t>
  </si>
  <si>
    <t>Inversión asociada a la ejecución de las medidas de conservación y manejo de especies amenazadas (Millones de $)</t>
  </si>
  <si>
    <t>Tipo (Continental o marina)</t>
  </si>
  <si>
    <t>Tipo (Flora o fauna)</t>
  </si>
  <si>
    <t>Nombre (común y/o científico)</t>
  </si>
  <si>
    <t>Cuanto más cercano a cien por ciento, mayores son las acciones que la autoridad ambiental realiza para la ejecución de las medidas de conservación y manejo de las especies amenazadas que cuentan con plan de manejo, dadas las prioridades regionales que se han definido en este campo.</t>
  </si>
  <si>
    <t>Ministerio de Ambiente y Desarrollo Sostenible - MADS</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</si>
  <si>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amenazadas con medidas de manejo en ejecución (Versión 1.0).</t>
    </r>
    <r>
      <rPr>
        <sz val="9"/>
        <color rgb="FF000000"/>
        <rFont val="Calibri"/>
        <family val="2"/>
        <scheme val="minor"/>
      </rPr>
      <t xml:space="preserve"> Ministerio de Ambiente y Desarrollo Sostenible MADS, DGOAT-SINA, DBBSE y DAMCRA.</t>
    </r>
  </si>
  <si>
    <t>- La formulación de las medidas de conservación y manejo estaran a cargo del MADS y/o de las CARs.</t>
  </si>
  <si>
    <t>- Como limitación tambien se identifica la información disponible que sobre estas especies pueda tener cada CAR.</t>
  </si>
  <si>
    <t>Porcentaje de especies invasoras con medidas de prevención, control y manejo en ejecución</t>
  </si>
  <si>
    <t>Es la relación entre el número de especies invasoras con medidas de prevención, control y manejo en ejecución y el número de especies que cuentan con medidas de prevención, control y manejo formulado, tanto para fauna y flora como en el medio continental y marino.</t>
  </si>
  <si>
    <t>El indicador mide que la autoridad ambiental realice acciones dirigidas a la implementación de las medidas de prevención, control y manejo de especies invasoras. De esta manera, la Corporación contribuye a la ejecución a nivel regional de la Política Nacional de Gestión de la Biodiversidad y sus Servicios Ecosistémicos, así como al cumplimiento de las Metas Aichi.</t>
  </si>
  <si>
    <t>Resolución 848 de 2008, especies exóticas invasoras.</t>
  </si>
  <si>
    <t>Resolución 132 de 2010, pez león.</t>
  </si>
  <si>
    <t>Resolución 207 de 2010, pez león y caracol tigre.</t>
  </si>
  <si>
    <t>Resolución 654 de 2011, caracol gigante africano.</t>
  </si>
  <si>
    <t>Resolución 675 de 2013, adopta el Plan y Protocolo de manejo del pez león.</t>
  </si>
  <si>
    <t>Plan de Acción para la Prevención, Manejo y Control de las Especies Introducidas, Trasplantadas e Invasoras.</t>
  </si>
  <si>
    <t>Baptiste M.P., Castaño N., Cárdenas D., Gutiérrez F. P., Gil D.L. y Lasso C.A. (eds). 2010. Análisis de riesgo y propuesta de categorización de especies introducidas para Colombia. Instituto de Investigación de Recursos Biológicos Alexander von Humboldt. Bogotá, D. C., Colombia. 200 p.</t>
  </si>
  <si>
    <t>Las especies invasoras, son la segunda causa de pérdida de biodiversidad en el mundo, ya que afectan su funcionalidad y estructura además de traer consecuencias de alto impacto en el ámbito económico, la salud pública y la cultura (Baptiste et al., 2010).</t>
  </si>
  <si>
    <t>El Convenio sobre Diversidad Biológica, aprobado en Colombia a través de la Ley 165 de 1994, se refiere en el artículo 8° a las obligaciones de los países parte y en su literal h) establece: “impedirá que se introduzcan, controlará o erradicará las especies exóticas que amenacen a ecosistemas, hábitats o especies.</t>
  </si>
  <si>
    <t>Se entiende por especies exóticas de carácter invasor aquellas que han sido capaces de colonizar efectivamente un área en donde se ha interrumpido la barrera geográfica y se han propagado sin asistencia humana directa en hábitats naturales o seminaturales y cuyo establecimiento y expansión amenaza los ecosistemas, hábitats o especies con daños económicos o ambientales (Resolución 848 de 2008).</t>
  </si>
  <si>
    <t>El artículo 3° de la Resolución 848 de 2008 establece que las autoridades ambientales regionales deberán tomar medidas para la prevención, control y manejo de las especies introducidas exóticas, invasoras y trasplantadas presentes en el territorio nacional, que se estimen pertinentes, tales como el otorgamiento de permisos de caza de control y demás medidas de manejo que resulten aplicables conforme a las disposiciones legales vigentes.</t>
  </si>
  <si>
    <r>
      <t xml:space="preserve">PEIME </t>
    </r>
    <r>
      <rPr>
        <vertAlign val="subscript"/>
        <sz val="9"/>
        <color rgb="FF000000"/>
        <rFont val="Calibri"/>
        <family val="2"/>
        <scheme val="minor"/>
      </rPr>
      <t>t</t>
    </r>
    <r>
      <rPr>
        <sz val="9"/>
        <color rgb="FF000000"/>
        <rFont val="Calibri"/>
        <family val="2"/>
        <scheme val="minor"/>
      </rPr>
      <t xml:space="preserve"> = Porcentaje de especies invasoras con medidas de prevención, control y manejo en ejecución, en tiempo t.</t>
    </r>
  </si>
  <si>
    <r>
      <t xml:space="preserve">EIPMEE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en ejecución, en tiempo t.</t>
    </r>
  </si>
  <si>
    <r>
      <t xml:space="preserve">EIPMEF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formulado, en el tiempo t.</t>
    </r>
  </si>
  <si>
    <t>Inversión asociada a la ejecución de medidas de manejo de especies invasoras</t>
  </si>
  <si>
    <r>
      <t xml:space="preserve">IPMEI </t>
    </r>
    <r>
      <rPr>
        <vertAlign val="subscript"/>
        <sz val="9"/>
        <color rgb="FF000000"/>
        <rFont val="Calibri"/>
        <family val="2"/>
        <scheme val="minor"/>
      </rPr>
      <t>t</t>
    </r>
    <r>
      <rPr>
        <sz val="9"/>
        <color rgb="FF000000"/>
        <rFont val="Calibri"/>
        <family val="2"/>
        <scheme val="minor"/>
      </rPr>
      <t xml:space="preserve"> = Inversión asociada a la ejecución de las medidas de prevención, control y manejo de especies invasoras, en el año t.</t>
    </r>
  </si>
  <si>
    <r>
      <t xml:space="preserve">PDEI </t>
    </r>
    <r>
      <rPr>
        <vertAlign val="subscript"/>
        <sz val="9"/>
        <color rgb="FF000000"/>
        <rFont val="Calibri"/>
        <family val="2"/>
        <scheme val="minor"/>
      </rPr>
      <t>i</t>
    </r>
    <r>
      <rPr>
        <sz val="9"/>
        <color rgb="FF000000"/>
        <rFont val="Calibri"/>
        <family val="2"/>
        <scheme val="minor"/>
      </rPr>
      <t xml:space="preserve"> = Presupuesto definitivo asociado a la ejecución de las medidas de prevención, control y manejo de la especie invasora i, en el año t.</t>
    </r>
  </si>
  <si>
    <t>CONTINENTAL</t>
  </si>
  <si>
    <t>MARINA</t>
  </si>
  <si>
    <t>SUBTOTAL</t>
  </si>
  <si>
    <t>Número de especies invasoras en la jurisdicción</t>
  </si>
  <si>
    <t>Número de especies invasoras con medidas de prevención, control y manejo formulado</t>
  </si>
  <si>
    <t>Número de especies invasoras con medidas de prevención, control y manejo en ejecución</t>
  </si>
  <si>
    <t>Inversión asociada a la ejecución de las medidas de prevención, control y manejo de especies invasoras (Millones de $)</t>
  </si>
  <si>
    <t>Cuanto más cercano a cien por ciento, mayores son las acciones que la autoridad ambiental realiza para la ejecución de las medidas de prevención, control y manejo de las especies invasoras que cuentan con medidas de prevención, control y manejo, dadas las prioridades regionales que se han definido en este campo.</t>
  </si>
  <si>
    <t>Se pueden presentar situaciones de orden operativo, financiero, político y social que pueden afectar los presupuestos y los cronogramas definidos en el Plan de Acción de la Corporación. Así mismo, pueden existir limitaciones de información sobre las especies invasoras presentes en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</si>
  <si>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invasoras con medidas de manejo en ejecución (Versión 1.0).</t>
    </r>
    <r>
      <rPr>
        <sz val="9"/>
        <color rgb="FF000000"/>
        <rFont val="Calibri"/>
        <family val="2"/>
        <scheme val="minor"/>
      </rPr>
      <t xml:space="preserve"> Ministerio de Ambiente y Desarrollo Sostenible MADS, DGOAT-SINA, DBBSE y DAMCRA.</t>
    </r>
  </si>
  <si>
    <t>La formulación de las medidas de prevención, control y manejo estarán a cargo del MADS y/o las CARs.</t>
  </si>
  <si>
    <t>Porcentaje de áreas de ecosistemas en restauración, rehabilitación y reforestación</t>
  </si>
  <si>
    <t>Mide la superficie de ecosistemas en restauración, rehabilitación y reforestación, con respecto a la meta de áreas en restauración, rehabilitación y recuperación priorizadas por la Corporación.</t>
  </si>
  <si>
    <t>El indicador busca hacer seguimiento a la contribución de las CAR a la Política Nacional de Gestión Integral de la Biodiversidad y sus Servicios Ecosistémicos y específicamente las acciones relacionadas con la restauración, recuperación y rehabilitación de ecosistemas.</t>
  </si>
  <si>
    <t>Contribución a la Meta del plan de desarrollo (Hectáreas en Proceso de Restauración)</t>
  </si>
  <si>
    <t>Plan Nacional de Restauración</t>
  </si>
  <si>
    <t>El Plan Nacional de Restauración concibe la restauración, en su visión amplia, como el restablecimiento parcial o totalmente la composición, estructura y función de la biodiversidad, que hayan sido alterados o degradados.</t>
  </si>
  <si>
    <t>La restauración ecológica, por su parte, es el proceso de ayudar al restablecimiento de un ecosistema que se ha degradado, dañado o destruido. Es una actividad deliberada que inicia o acelera la recuperación de un ecosistema con respecto a su salud, integridad y sostenibilidad y busca iniciar o facilitar la reanudación de estos procesos, los cuales retornarán el ecosistema a la trayectoria deseada.</t>
  </si>
  <si>
    <t>La rehabilitación de ecosistemas enfatiza la reparación de los procesos, la productividad y los servicios de un ecosistema. Comparte con la restauración un enfoque fundamental en los ecosistemas históricos o preexistentes como modelos o referencias, pero las dos actividades difieren en sus metas y estrategias.</t>
  </si>
  <si>
    <t>La recuperación de ecosistemas incluye la estabilización del terreno, el aseguramiento de la seguridad pública, el mejoramiento estético y, por lo general, el retorno de las tierras a lo que se consideraría un propósito útil dentro del contexto regional.</t>
  </si>
  <si>
    <t>Se debe tener en cuenta que la restauración es un proceso a largo plazo por lo que sólo el establecimiento (revegetación) no significa que el ecosistema haya sido restaurado, si no que corresponde a una fase en el proceso, por lo tanto, las hectáreas establecidas se encuentran en “Proceso de restauración”.</t>
  </si>
  <si>
    <t>Se considera que el proyecto de restauración, en este caso el área, se encuentra en proceso de restauración cuando se han realizado las etapas de un proyecto de restauración.</t>
  </si>
  <si>
    <t>Las mencionadas etapas de un proyecto de restauración, identificadas en el Plan Nacional de Restauración, son: a. planeación del proyecto de restauración; b. ejecución; c. mantenimiento; d. monitoreo; y e. divulgación de modelos regionales.</t>
  </si>
  <si>
    <r>
      <t xml:space="preserve">PAERRR </t>
    </r>
    <r>
      <rPr>
        <vertAlign val="subscript"/>
        <sz val="9"/>
        <color rgb="FF000000"/>
        <rFont val="Calibri"/>
        <family val="2"/>
        <scheme val="minor"/>
      </rPr>
      <t>t</t>
    </r>
    <r>
      <rPr>
        <sz val="9"/>
        <color rgb="FF000000"/>
        <rFont val="Calibri"/>
        <family val="2"/>
        <scheme val="minor"/>
      </rPr>
      <t xml:space="preserve"> = Porcentaje de áreas de ecosistemas en restauración, rehabilitación y recuperación, en el tiempo t.</t>
    </r>
  </si>
  <si>
    <r>
      <t xml:space="preserve">AERRR </t>
    </r>
    <r>
      <rPr>
        <vertAlign val="subscript"/>
        <sz val="9"/>
        <color rgb="FF000000"/>
        <rFont val="Calibri"/>
        <family val="2"/>
        <scheme val="minor"/>
      </rPr>
      <t>it</t>
    </r>
    <r>
      <rPr>
        <sz val="9"/>
        <color rgb="FF000000"/>
        <rFont val="Calibri"/>
        <family val="2"/>
        <scheme val="minor"/>
      </rPr>
      <t xml:space="preserve"> = Superficie de áreas en restauración, rehabilitación y recuperación (ha), en el tiempo t.</t>
    </r>
  </si>
  <si>
    <r>
      <t xml:space="preserve">MAERRR </t>
    </r>
    <r>
      <rPr>
        <vertAlign val="subscript"/>
        <sz val="9"/>
        <color rgb="FF000000"/>
        <rFont val="Calibri"/>
        <family val="2"/>
        <scheme val="minor"/>
      </rPr>
      <t>it</t>
    </r>
    <r>
      <rPr>
        <sz val="9"/>
        <color rgb="FF000000"/>
        <rFont val="Calibri"/>
        <family val="2"/>
        <scheme val="minor"/>
      </rPr>
      <t xml:space="preserve"> = Meta de áreas en restauración, rehabilitación y recuperación (ha), en el tiempo t.</t>
    </r>
  </si>
  <si>
    <t>Inversión asociada a restauración, rehabilitación y recuperación de los ecosistemas naturales</t>
  </si>
  <si>
    <t>(Millones de $)</t>
  </si>
  <si>
    <r>
      <t xml:space="preserve">IRRR </t>
    </r>
    <r>
      <rPr>
        <vertAlign val="subscript"/>
        <sz val="9"/>
        <color rgb="FF000000"/>
        <rFont val="Calibri"/>
        <family val="2"/>
        <scheme val="minor"/>
      </rPr>
      <t>t</t>
    </r>
    <r>
      <rPr>
        <sz val="9"/>
        <color rgb="FF000000"/>
        <rFont val="Calibri"/>
        <family val="2"/>
        <scheme val="minor"/>
      </rPr>
      <t xml:space="preserve"> = Inversión asociada a restauración, rehabilitación y recuperación de los ecosistemas naturales, en el año t.</t>
    </r>
  </si>
  <si>
    <r>
      <t xml:space="preserve">PDIRRR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restauración, rehabilitación y recuperación de los ecosistemas naturales, en el año t.</t>
    </r>
  </si>
  <si>
    <t>Meta de áreas de ecosistemas en restauración, rehabilitación y recuperación (ha)</t>
  </si>
  <si>
    <t>Áreas de ecosistemas en restauración ecológica</t>
  </si>
  <si>
    <t>Áreas de ecosistemas en rehabilitación</t>
  </si>
  <si>
    <t>Áreas de ecosistemas en recuperación</t>
  </si>
  <si>
    <t>Inversión asociada a restauración, rehabilitación y recuperación de los ecosistemas (Millones de $)</t>
  </si>
  <si>
    <t>Tipo de acción (restauración, rehabilitación o recuperación)</t>
  </si>
  <si>
    <t>Área en restauración, rehabilitación o recuperación (ha)</t>
  </si>
  <si>
    <t>Cuanto más cercano a cien por ciento, mayor es el cumplimiento de las metas establecidas por la Corporación en materia de restauración, rehabilitación y reforestación.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</si>
  <si>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de ecosistemas en restauración, rehabilitación y reforestación (Versión 1.0).</t>
    </r>
    <r>
      <rPr>
        <sz val="9"/>
        <color rgb="FF000000"/>
        <rFont val="Calibri"/>
        <family val="2"/>
        <scheme val="minor"/>
      </rPr>
      <t xml:space="preserve"> Ministerio de Ambiente y Desarrollo Sostenible MADS, DGOAT-SINA, DBBSE y DAMCRA.</t>
    </r>
  </si>
  <si>
    <t>Implementación de acciones en manejo integrado de zonas costeras</t>
  </si>
  <si>
    <t>Es el porcentaje de avance en la ejecución, por parte de la corporación autónoma regional, de las acciones relacionadas con el manejo integrado de zonas costeras en el marco del Plan de Acción.</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</si>
  <si>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</si>
  <si>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</si>
  <si>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</si>
  <si>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</si>
  <si>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</si>
  <si>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</si>
  <si>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</si>
  <si>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Política nacional ambiental para el desarrollo sostenible de los espacios oceánicos y las zonas costeras e insulares de Colombia – PNAOCI 2000</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</si>
  <si>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</si>
  <si>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</si>
  <si>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</si>
  <si>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de la Unidad Ambiental Costera UAC</t>
    </r>
  </si>
  <si>
    <r>
      <t>a)</t>
    </r>
    <r>
      <rPr>
        <sz val="7"/>
        <color rgb="FF000000"/>
        <rFont val="Times New Roman"/>
        <family val="1"/>
      </rPr>
      <t xml:space="preserve">      </t>
    </r>
    <r>
      <rPr>
        <sz val="9"/>
        <color rgb="FF000000"/>
        <rFont val="Calibri"/>
        <family val="2"/>
        <scheme val="minor"/>
      </rPr>
      <t>Participación en la Formulación del POMIUAC en el marco de la Unidad Ambiental Costera correspondiente a su jurisdicción y en el Diagnóstico y Zonificación de los Manglares.</t>
    </r>
  </si>
  <si>
    <r>
      <t>2)</t>
    </r>
    <r>
      <rPr>
        <sz val="7"/>
        <color rgb="FF000000"/>
        <rFont val="Times New Roman"/>
        <family val="1"/>
      </rPr>
      <t xml:space="preserve">      </t>
    </r>
    <r>
      <rPr>
        <sz val="9"/>
        <color rgb="FF000000"/>
        <rFont val="Calibri"/>
        <family val="2"/>
        <scheme val="minor"/>
      </rPr>
      <t>Gestión ambiental en las zonas costeras de su jurisdicción</t>
    </r>
  </si>
  <si>
    <r>
      <t>a)</t>
    </r>
    <r>
      <rPr>
        <sz val="7"/>
        <color rgb="FF000000"/>
        <rFont val="Times New Roman"/>
        <family val="1"/>
      </rPr>
      <t xml:space="preserve">      </t>
    </r>
    <r>
      <rPr>
        <sz val="9"/>
        <color rgb="FF000000"/>
        <rFont val="Calibri"/>
        <family val="2"/>
        <scheme val="minor"/>
      </rPr>
      <t>Manejo de ecosistemas marinos y costeros.</t>
    </r>
  </si>
  <si>
    <r>
      <t>3)</t>
    </r>
    <r>
      <rPr>
        <sz val="7"/>
        <color rgb="FF000000"/>
        <rFont val="Times New Roman"/>
        <family val="1"/>
      </rPr>
      <t xml:space="preserve">      </t>
    </r>
    <r>
      <rPr>
        <sz val="9"/>
        <color rgb="FF000000"/>
        <rFont val="Calibri"/>
        <family val="2"/>
        <scheme val="minor"/>
      </rPr>
      <t>Articulación junto con los entes territoriales en el manejo integrado de zonas costeras.</t>
    </r>
  </si>
  <si>
    <r>
      <t>4)</t>
    </r>
    <r>
      <rPr>
        <sz val="7"/>
        <color rgb="FF000000"/>
        <rFont val="Times New Roman"/>
        <family val="1"/>
      </rPr>
      <t xml:space="preserve">      </t>
    </r>
    <r>
      <rPr>
        <sz val="9"/>
        <color rgb="FF000000"/>
        <rFont val="Calibri"/>
        <family val="2"/>
        <scheme val="minor"/>
      </rPr>
      <t>Educación y participación en manejo integrado de zonas costeras.</t>
    </r>
  </si>
  <si>
    <r>
      <t>5)</t>
    </r>
    <r>
      <rPr>
        <sz val="7"/>
        <color rgb="FF000000"/>
        <rFont val="Times New Roman"/>
        <family val="1"/>
      </rPr>
      <t xml:space="preserve">      </t>
    </r>
    <r>
      <rPr>
        <sz val="9"/>
        <color rgb="FF000000"/>
        <rFont val="Calibri"/>
        <family val="2"/>
        <scheme val="minor"/>
      </rPr>
      <t>Gestión de Información en manejo integrado de zonas costeras</t>
    </r>
  </si>
  <si>
    <r>
      <t>a)</t>
    </r>
    <r>
      <rPr>
        <sz val="7"/>
        <color rgb="FF000000"/>
        <rFont val="Times New Roman"/>
        <family val="1"/>
      </rPr>
      <t xml:space="preserve">      </t>
    </r>
    <r>
      <rPr>
        <sz val="9"/>
        <color rgb="FF000000"/>
        <rFont val="Calibri"/>
        <family val="2"/>
        <scheme val="minor"/>
      </rPr>
      <t>Monitoreo de la calidad ambiental en las zonas marinas y costeras</t>
    </r>
  </si>
  <si>
    <r>
      <t>b)</t>
    </r>
    <r>
      <rPr>
        <sz val="7"/>
        <color rgb="FF000000"/>
        <rFont val="Times New Roman"/>
        <family val="1"/>
      </rPr>
      <t xml:space="preserve">      </t>
    </r>
    <r>
      <rPr>
        <sz val="9"/>
        <color rgb="FF000000"/>
        <rFont val="Calibri"/>
        <family val="2"/>
        <scheme val="minor"/>
      </rPr>
      <t>Fortalecimiento de los sistemas de información regional ambiental en el ámbito marino-costero</t>
    </r>
  </si>
  <si>
    <r>
      <t>c)</t>
    </r>
    <r>
      <rPr>
        <sz val="7"/>
        <color rgb="FF000000"/>
        <rFont val="Times New Roman"/>
        <family val="1"/>
      </rPr>
      <t xml:space="preserve">       </t>
    </r>
    <r>
      <rPr>
        <sz val="9"/>
        <color rgb="FF000000"/>
        <rFont val="Calibri"/>
        <family val="2"/>
        <scheme val="minor"/>
      </rPr>
      <t>Monitoreo de ecosistemas y recursos acuáticos marinos y costeros</t>
    </r>
  </si>
  <si>
    <t>Cabe señalar que las acciones a ser realizadas por las Corporaciones deben corresponder a las competencias otorgadas por la normatividad y en el marco de sus funciones misionales.</t>
  </si>
  <si>
    <t>Porcentaje de ejecución de acciones relacionadas con el manejo integrado de zonas costeras</t>
  </si>
  <si>
    <t>Es el promedio ponderado de la ejecución de acciones relacionadas con el manejo integrado de las zonas costeras.</t>
  </si>
  <si>
    <r>
      <t xml:space="preserve">ETAMIZC </t>
    </r>
    <r>
      <rPr>
        <vertAlign val="subscript"/>
        <sz val="9"/>
        <color rgb="FF000000"/>
        <rFont val="Calibri"/>
        <family val="2"/>
        <scheme val="minor"/>
      </rPr>
      <t>t</t>
    </r>
    <r>
      <rPr>
        <sz val="9"/>
        <color rgb="FF000000"/>
        <rFont val="Calibri"/>
        <family val="2"/>
        <scheme val="minor"/>
      </rPr>
      <t xml:space="preserve"> = Porcentaje de ejecución total de acciones en manejo integrado de zonas costeras, en el tiempo t.</t>
    </r>
  </si>
  <si>
    <r>
      <t xml:space="preserve">EAMIZC </t>
    </r>
    <r>
      <rPr>
        <vertAlign val="subscript"/>
        <sz val="9"/>
        <color rgb="FF000000"/>
        <rFont val="Calibri"/>
        <family val="2"/>
        <scheme val="minor"/>
      </rPr>
      <t>It</t>
    </r>
    <r>
      <rPr>
        <sz val="9"/>
        <color rgb="FF000000"/>
        <rFont val="Calibri"/>
        <family val="2"/>
        <scheme val="minor"/>
      </rPr>
      <t xml:space="preserve"> = Porcentaje de ejecución de la acción </t>
    </r>
    <r>
      <rPr>
        <i/>
        <sz val="9"/>
        <color rgb="FF000000"/>
        <rFont val="Calibri"/>
        <family val="2"/>
        <scheme val="minor"/>
      </rPr>
      <t>i</t>
    </r>
    <r>
      <rPr>
        <sz val="9"/>
        <color rgb="FF000000"/>
        <rFont val="Calibri"/>
        <family val="2"/>
        <scheme val="minor"/>
      </rPr>
      <t xml:space="preserve"> relacionada con el manejo integrado de zonas costeras, en el tiempo t.</t>
    </r>
  </si>
  <si>
    <r>
      <t xml:space="preserve"> a </t>
    </r>
    <r>
      <rPr>
        <vertAlign val="subscript"/>
        <sz val="9"/>
        <color rgb="FF000000"/>
        <rFont val="Calibri"/>
        <family val="2"/>
        <scheme val="minor"/>
      </rPr>
      <t>i</t>
    </r>
    <r>
      <rPr>
        <sz val="9"/>
        <color rgb="FF000000"/>
        <rFont val="Calibri"/>
        <family val="2"/>
        <scheme val="minor"/>
      </rPr>
      <t xml:space="preserve"> = ponderador de la acción i de manejo integrado de zonas costeras</t>
    </r>
  </si>
  <si>
    <r>
      <t xml:space="preserve">Σ a </t>
    </r>
    <r>
      <rPr>
        <vertAlign val="subscript"/>
        <sz val="9"/>
        <color rgb="FF000000"/>
        <rFont val="Calibri"/>
        <family val="2"/>
        <scheme val="minor"/>
      </rPr>
      <t>i</t>
    </r>
    <r>
      <rPr>
        <sz val="9"/>
        <color rgb="FF000000"/>
        <rFont val="Calibri"/>
        <family val="2"/>
        <scheme val="minor"/>
      </rPr>
      <t xml:space="preserve"> = 1.</t>
    </r>
  </si>
  <si>
    <r>
      <t>Nota:</t>
    </r>
    <r>
      <rPr>
        <sz val="9"/>
        <color rgb="FF000000"/>
        <rFont val="Calibri"/>
        <family val="2"/>
        <scheme val="minor"/>
      </rPr>
      <t xml:space="preserve"> los ponderadores de las acciones serán definidos por las CAR teniendo en cuenta el peso asignado para cada una de ellas.</t>
    </r>
  </si>
  <si>
    <t>Porcentaje de ejecución de acciones relacionadas con el manejo integrado de zonas costeras.</t>
  </si>
  <si>
    <t>Número de acciones relacionadas con el manejo integrado de zonas Costeras</t>
  </si>
  <si>
    <t>Ejecución física de las acciones relacionadas con el manejo integrado de zonas costeras</t>
  </si>
  <si>
    <t>Temática</t>
  </si>
  <si>
    <t>Ejecución Física (%)</t>
  </si>
  <si>
    <t>% Ejecución Física Cuatrienal</t>
  </si>
  <si>
    <t>% Ejecución Física Anual</t>
  </si>
  <si>
    <t>Ponderación (100%)</t>
  </si>
  <si>
    <t>Ejecución ponderada (%)</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</si>
  <si>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</si>
  <si>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</si>
  <si>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</si>
  <si>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</si>
  <si>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</si>
  <si>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 Nombre de la acción, actividad o proyecto en el Plan de Acción de la Corporación.</t>
  </si>
  <si>
    <t>Cuanto más cercano a cien por ciento, mayor es el cumplimiento de las metas que la autoridad ambiental se ha propuesto alcanzar en relación con el manejo integrado de zonas costeras, en el marco del Plan de Acción de la Corporación.</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</si>
  <si>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</si>
  <si>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r>
      <t xml:space="preserve">Hoja Metodológica de referencia: MADS (2016). </t>
    </r>
    <r>
      <rPr>
        <i/>
        <sz val="9"/>
        <color rgb="FF000000"/>
        <rFont val="Calibri"/>
        <family val="2"/>
        <scheme val="minor"/>
      </rPr>
      <t>Hoja metodológica Ejecución de acciones en Manejo Integrado de Zonas Costeras (Versión 1.0).</t>
    </r>
    <r>
      <rPr>
        <sz val="9"/>
        <color rgb="FF000000"/>
        <rFont val="Calibri"/>
        <family val="2"/>
        <scheme val="minor"/>
      </rPr>
      <t xml:space="preserve"> Ministerio de Ambiente y Desarrollo Sostenible MADS, DGOAT-SINA y DAMCRA.</t>
    </r>
  </si>
  <si>
    <t>Porcentaje de Planes de Gestión Integral de Residuos Sólidos (PGIRS) con seguimiento a metas de aprovechamiento</t>
  </si>
  <si>
    <t>Es la relación entre el número de Planes de Gestión Integral de Residuos Sólidos (PGIRS) con seguimiento con respecto a la meta de seguimiento de dichos planes por parte de la autoridad ambiental, exclusivamente en lo relacionado con las metas de aprovechamiento.</t>
  </si>
  <si>
    <t>El indicador mide el cumplimiento de las metas que la autoridad ambiental se ha propuesto alcanzar en relación con el seguimiento a los Planes de Gestión Integral de Residuos Sólidos (PGIRS), exclusivamente en lo relacionado con las metas de aprovechamiento.</t>
  </si>
  <si>
    <t>Decreto 1076 de 2015, Decreto Único Reglamentario Sector Ambiente, Articulo 2.2.6.1.1.1 al 2.2.7.3.1.7.</t>
  </si>
  <si>
    <t>Decreto 1077 de 2015. Artículo 2.3.2.2.3.90. Programa de aprovechamiento.</t>
  </si>
  <si>
    <t>Resolución 754 de 2014</t>
  </si>
  <si>
    <t>Metodología para la formulación, implementación, evaluación, seguimiento, control y actualización de los Planes de Gestión Integral de Residuos Sólidos (PGIRS)</t>
  </si>
  <si>
    <t>El Decreto 1077 de 2015 define el Plan de Gestión Integral de Residuos Sólidos como el “instrumento de planeación municipal o regional que contiene un conjunto ordenado de objetivos, metas, programas, proyectos, actividades y recursos definidos por uno o más entes territoriales para el manejo de los residuos sólidos, basado en la política de gestión integral de los mismos, el cual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evaluado a través de la medición de resultados. Corresponde a la entidad territorial la formulación, implementación, evaluación, seguimiento y control y actualización del PGIRS”.</t>
  </si>
  <si>
    <t>El parágrafo del artículo 2.3.2.2.3.90 del mencionado decreto determina que “a las autoridades ambientales competentes, les corresponde realizar el control y seguimiento de la ejecución del PGIRS, exclusivamente en lo relacionado con las metas de aprovechamiento y las autorizaciones ambientales que requiera el prestador del servicio de aseo, de conformidad con la normatividad ambiental vigente”.</t>
  </si>
  <si>
    <t>Por su parte, la Resolución 754 de 2014 adopta la metodología para la formulación, implementación, evaluación, seguimiento, control y actualización de los Planes de Gestión Integral de Residuos Sólidos (PGIRS).</t>
  </si>
  <si>
    <r>
      <t xml:space="preserve">PPGIRSCS </t>
    </r>
    <r>
      <rPr>
        <vertAlign val="subscript"/>
        <sz val="9"/>
        <color rgb="FF000000"/>
        <rFont val="Calibri"/>
        <family val="2"/>
        <scheme val="minor"/>
      </rPr>
      <t>t</t>
    </r>
    <r>
      <rPr>
        <sz val="9"/>
        <color rgb="FF000000"/>
        <rFont val="Calibri"/>
        <family val="2"/>
        <scheme val="minor"/>
      </rPr>
      <t xml:space="preserve"> = Porcentaje de Planes de Gestión Integral de Residuos Sólidos (PGIRS) con seguimiento, exclusivamente en lo relacionado con las metas de aprovechamiento en el tiempo t.</t>
    </r>
  </si>
  <si>
    <r>
      <t xml:space="preserve">PGIRSCS </t>
    </r>
    <r>
      <rPr>
        <vertAlign val="subscript"/>
        <sz val="9"/>
        <color rgb="FF000000"/>
        <rFont val="Calibri"/>
        <family val="2"/>
        <scheme val="minor"/>
      </rPr>
      <t>t</t>
    </r>
    <r>
      <rPr>
        <sz val="9"/>
        <color rgb="FF000000"/>
        <rFont val="Calibri"/>
        <family val="2"/>
        <scheme val="minor"/>
      </rPr>
      <t xml:space="preserve"> = Número de Planes de Gestión Integral de Residuos Sólidos con seguimiento a las metas de aprovechamiento, en el tiempo t.</t>
    </r>
  </si>
  <si>
    <r>
      <t xml:space="preserve">MPGIRSCS </t>
    </r>
    <r>
      <rPr>
        <vertAlign val="subscript"/>
        <sz val="9"/>
        <color rgb="FF000000"/>
        <rFont val="Calibri"/>
        <family val="2"/>
        <scheme val="minor"/>
      </rPr>
      <t>t</t>
    </r>
    <r>
      <rPr>
        <sz val="9"/>
        <color rgb="FF000000"/>
        <rFont val="Calibri"/>
        <family val="2"/>
        <scheme val="minor"/>
      </rPr>
      <t xml:space="preserve"> = Meta de Planes de Gestión Integral de Residuos Sólidos con seguimiento a las metas de aprovechamiento, en el tiempo t.</t>
    </r>
  </si>
  <si>
    <t>La meta de número de Planes de Gestión Integral de Residuos Sólidos sujetos a seguimiento es establecida en el Plan de Acción de la Corporación. (Exclusivamente en lo relacionado con las metas de aprovechamiento)</t>
  </si>
  <si>
    <t>Número total de Planes de Gestión Integral de Residuos Sólidos (PGIRS) de la jurisdicción de la Corporación:</t>
  </si>
  <si>
    <t>Número total de Planes de Gestión Integral de Residuos Sólidos (PGIRS) priorizados por la Corporación para hacer seguimiento, exclusivamente en lo relacionado con las metas de aprovechamiento, en el cuatrienio:</t>
  </si>
  <si>
    <t>Meta de Planes de Gestión Integral de Residuos Sólidos (PGIRS) con seguimiento a las metas de aprovechamiento MPGIRSCS</t>
  </si>
  <si>
    <t>Número de Planes de Gestión Integral de Residuos Sólidos con seguimiento a las metas de aprovechamiento (PPGIRSCS)</t>
  </si>
  <si>
    <t>Porcentaje de Planes de Gestión Integral de Residuos Sólidos con seguimiento exclusivamente en lo relacionado con las metas de aprovechamiento (PPGIRSCS)</t>
  </si>
  <si>
    <t>Cuanto más cercano a cien por ciento, mayor es el cumplimiento de las metas que la autoridad ambiental se ha propuesto alcanzar en relación con el seguimiento a los Planes de Gestión Integral de Residuos Sólidos (PGIRS)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</si>
  <si>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Gestión Integral de Residuos Sólidos (PGIRS) con seguimiento (Versión 1.0).</t>
    </r>
    <r>
      <rPr>
        <sz val="9"/>
        <color rgb="FF000000"/>
        <rFont val="Calibri"/>
        <family val="2"/>
        <scheme val="minor"/>
      </rPr>
      <t xml:space="preserve"> Ministerio de Ambiente y Desarrollo Sostenible, DGOAT-SINA y DAASU.</t>
    </r>
  </si>
  <si>
    <t>Porcentaje de sectores con acompañamiento para la reconversión hacia sistemas sostenibles de producción</t>
  </si>
  <si>
    <t>Es la relación entre el número de sectores acompañados por la Corporación Autónoma Regional en la reconversión hacia sistemas sostenibles de producción, y la meta de sectores priorizados por la autoridad ambiental para dicho acompañamiento.</t>
  </si>
  <si>
    <t>El indicador mide el cumplimiento de las metas establecidas en relación con los sectores priorizados por la Corporación para hacerles acompañamiento en la reconversión hacia sistemas sostenibles de producción. De esta manera, contribuye a la implementación de la Política de Producción y Consumo Sostenible y de la Estrategia de Crecimiento Verde del Plan Nacional de Desarrollo 2014-2018.</t>
  </si>
  <si>
    <t>Decreto 1076 de 2016.</t>
  </si>
  <si>
    <t>Ley 1753 de 2015, Plan Nacional de Desarrollo.</t>
  </si>
  <si>
    <t>Política de Producción y Consumo Sostenible (PPyCS)</t>
  </si>
  <si>
    <t>Plan Nacional de Desarrollo PND 2015-2018</t>
  </si>
  <si>
    <r>
      <t xml:space="preserve">El Ministerio de Ambiente formuló en 2010 la </t>
    </r>
    <r>
      <rPr>
        <b/>
        <sz val="9"/>
        <color rgb="FF000000"/>
        <rFont val="Calibri"/>
        <family val="2"/>
        <scheme val="minor"/>
      </rPr>
      <t>Política Nacional de Producción y Consumo Sostenible (PPyCS)</t>
    </r>
    <r>
      <rPr>
        <sz val="9"/>
        <color rgb="FF000000"/>
        <rFont val="Calibri"/>
        <family val="2"/>
        <scheme val="minor"/>
      </rPr>
      <t>, con el propósito de orientar el cambio de los patrones de producción y consumo de la economía colombiana hacia la sostenibilidad ambiental y consecuente con ello, contribuir al mejoramiento de la competitividad empresarial.</t>
    </r>
  </si>
  <si>
    <t>Los sectores prioritarios de la PPyCS son:</t>
  </si>
  <si>
    <r>
      <t xml:space="preserve">Sector </t>
    </r>
    <r>
      <rPr>
        <b/>
        <sz val="9"/>
        <color rgb="FF000000"/>
        <rFont val="Calibri"/>
        <family val="2"/>
        <scheme val="minor"/>
      </rPr>
      <t xml:space="preserve">público </t>
    </r>
    <r>
      <rPr>
        <sz val="9"/>
        <color rgb="FF000000"/>
        <rFont val="Calibri"/>
        <family val="2"/>
        <scheme val="minor"/>
      </rPr>
      <t>(obras de infraestructura, vivienda social, tecnologías, transporte público, generación de energía). (i) Con perspectivas de incidir en avances de sostenibilidad de obras y proyectos de gran impacto; (ii) Con potencial de que sea considerado como ejemplo en las prácticas de producción y consumo sostenible.</t>
    </r>
  </si>
  <si>
    <r>
      <t xml:space="preserve">Sector de la </t>
    </r>
    <r>
      <rPr>
        <b/>
        <sz val="9"/>
        <color rgb="FF000000"/>
        <rFont val="Calibri"/>
        <family val="2"/>
        <scheme val="minor"/>
      </rPr>
      <t>construcción</t>
    </r>
    <r>
      <rPr>
        <sz val="9"/>
        <color rgb="FF000000"/>
        <rFont val="Calibri"/>
        <family val="2"/>
        <scheme val="minor"/>
      </rPr>
      <t>. (i) Con perspectivas de incidir a través de su diseño, en el consumo de energía y agua y en el manejo de residuos en el sector doméstico. (ii) Gran escala y crecimiento. (iii) Con perspectivas de utilizar materiales sostenibles y estimular a los proveedores hacia procesos de producción más sostenibles.</t>
    </r>
  </si>
  <si>
    <r>
      <t xml:space="preserve">Sector </t>
    </r>
    <r>
      <rPr>
        <b/>
        <sz val="9"/>
        <color rgb="FF000000"/>
        <rFont val="Calibri"/>
        <family val="2"/>
        <scheme val="minor"/>
      </rPr>
      <t>manufacturero</t>
    </r>
    <r>
      <rPr>
        <sz val="9"/>
        <color rgb="FF000000"/>
        <rFont val="Calibri"/>
        <family val="2"/>
        <scheme val="minor"/>
      </rPr>
      <t xml:space="preserve"> (envases y empaques, alimentos, productos químicos, metalurgia). (i)Con perspectivas de optimizar en sus procesos productivos el uso eficiente de energía, agua y materias primas. (ii) Con potencial para la reducción y el aprovechamiento de los residuos. (iii) Con potencial de reducir su huella de carbono.</t>
    </r>
  </si>
  <si>
    <r>
      <t xml:space="preserve">Sector </t>
    </r>
    <r>
      <rPr>
        <b/>
        <sz val="9"/>
        <color rgb="FF000000"/>
        <rFont val="Calibri"/>
        <family val="2"/>
        <scheme val="minor"/>
      </rPr>
      <t>agroindustrial</t>
    </r>
    <r>
      <rPr>
        <sz val="9"/>
        <color rgb="FF000000"/>
        <rFont val="Calibri"/>
        <family val="2"/>
        <scheme val="minor"/>
      </rPr>
      <t xml:space="preserve"> (azúcar, flores, banano, biocombustibles). (i) Con alto potencial de exportación. (ii) Sector en crecimiento, especialmente en relación con los biocombustibles. (iii) Sector intensivo en el uso de recursos y con alto potencial de optimización.</t>
    </r>
  </si>
  <si>
    <r>
      <t xml:space="preserve">Sector </t>
    </r>
    <r>
      <rPr>
        <b/>
        <sz val="9"/>
        <color rgb="FF000000"/>
        <rFont val="Calibri"/>
        <family val="2"/>
        <scheme val="minor"/>
      </rPr>
      <t>turismo</t>
    </r>
    <r>
      <rPr>
        <sz val="9"/>
        <color rgb="FF000000"/>
        <rFont val="Calibri"/>
        <family val="2"/>
        <scheme val="minor"/>
      </rPr>
      <t>. (i) Sector estratégico dentro las políticas de competitividad nacional. (ii) Con potencial para hacer uso eficiente de energía y agua y manejo adecuado de residuos. (iii) Con potencial para ser ejemplo por el uso racional de los recursos.</t>
    </r>
  </si>
  <si>
    <r>
      <t xml:space="preserve">Sector de </t>
    </r>
    <r>
      <rPr>
        <b/>
        <sz val="9"/>
        <color rgb="FF000000"/>
        <rFont val="Calibri"/>
        <family val="2"/>
        <scheme val="minor"/>
      </rPr>
      <t>alimentos ecológicos</t>
    </r>
    <r>
      <rPr>
        <sz val="9"/>
        <color rgb="FF000000"/>
        <rFont val="Calibri"/>
        <family val="2"/>
        <scheme val="minor"/>
      </rPr>
      <t>. (i) Con potencial de crecimiento hacia la exportación. (ii) Con potencial de ser considerado como ejemplo para prácticas de producción y consumo sostenible. Sector de productos y servicios provenientes de la biodiversidad. (i) Con potencial de crecimiento hacia la exportación. (ii) Con potencial de ser considerado como ejemplo para prácticas de producción, consumo y aprovechamiento sostenible. Pymes proveedoras de grandes empresas. (i) Con potencial de difusión de prácticas entre grupos de empresas. (ii) Con potencial de generación y conservación de empleo (iii) Con potencial para implementar prácticas de producción y consumo sostenible.</t>
    </r>
  </si>
  <si>
    <r>
      <t xml:space="preserve">Por su parte, el Plan Nacional de Desarrollo 2014-2018 incluyó la </t>
    </r>
    <r>
      <rPr>
        <b/>
        <sz val="9"/>
        <color rgb="FF000000"/>
        <rFont val="Calibri"/>
        <family val="2"/>
        <scheme val="minor"/>
      </rPr>
      <t>Estrategia Transversal y Envolvente de Crecimiento Verde</t>
    </r>
    <r>
      <rPr>
        <sz val="9"/>
        <color rgb="FF000000"/>
        <rFont val="Calibri"/>
        <family val="2"/>
        <scheme val="minor"/>
      </rPr>
      <t xml:space="preserve"> con el fin de alcanzar una Colombia en paz y un desarrollo económico sostenible. El crecimiento verde propende por un desarrollo sostenible que garantice el bienestar económico y social de la población en el largo plazo, asegurando que la base de los recursos provea los bienes y servicios ecosistémicos que el país necesita y el ambiente natural sea capaz de recuperarse ante los impactos de las actividades productivas (DNP 2014)</t>
    </r>
  </si>
  <si>
    <t>La Estrategia Nacional de Crecimiento Verde cuenta con tres objetivos:</t>
  </si>
  <si>
    <r>
      <t>1.</t>
    </r>
    <r>
      <rPr>
        <sz val="7"/>
        <color rgb="FF000000"/>
        <rFont val="Times New Roman"/>
        <family val="1"/>
      </rPr>
      <t xml:space="preserve">       </t>
    </r>
    <r>
      <rPr>
        <sz val="9"/>
        <color rgb="FF000000"/>
        <rFont val="Calibri"/>
        <family val="2"/>
      </rPr>
      <t>Avanzar hacia un crecimiento sostenible y bajo en carbono</t>
    </r>
  </si>
  <si>
    <r>
      <t>2.</t>
    </r>
    <r>
      <rPr>
        <sz val="7"/>
        <color rgb="FF000000"/>
        <rFont val="Times New Roman"/>
        <family val="1"/>
      </rPr>
      <t xml:space="preserve">       </t>
    </r>
    <r>
      <rPr>
        <sz val="9"/>
        <color rgb="FF000000"/>
        <rFont val="Calibri"/>
        <family val="2"/>
      </rPr>
      <t>Proteger y asegurar el uso sostenible del capital natural y mejorar la calidad y gobernanza ambiental</t>
    </r>
  </si>
  <si>
    <r>
      <t>3.</t>
    </r>
    <r>
      <rPr>
        <sz val="7"/>
        <color rgb="FF000000"/>
        <rFont val="Times New Roman"/>
        <family val="1"/>
      </rPr>
      <t xml:space="preserve">       </t>
    </r>
    <r>
      <rPr>
        <sz val="9"/>
        <color rgb="FF000000"/>
        <rFont val="Calibri"/>
        <family val="2"/>
      </rPr>
      <t>lograr un crecimiento resiliente y reducir la vulnerabilidad frente a los riesgos de desastres y al cambio climático.</t>
    </r>
  </si>
  <si>
    <t>En particular, la Estrategia promueve la adopción de prácticas de generación de valor agregado por parte de todos los sectores productivos; así como la identificación y aprovechamiento de las oportunidades de aumento en la competitividad, productividad y eficiencia, que a su vez reduzcan las emisiones de GEI en los diferentes sectores de la economía nacional y promuevan la resiliencia a los efectos adversos del cambio climático.</t>
  </si>
  <si>
    <t>Ahora bien, el papel de las Corporaciones Autónomas Regionales en este campo es acompañar los sectores productivos hacia la reconversión a sistemas sostenibles de producción.</t>
  </si>
  <si>
    <t>Se entiende por acompañamiento a los sectores productivos contiene las siguientes acciones:</t>
  </si>
  <si>
    <r>
      <t>·</t>
    </r>
    <r>
      <rPr>
        <sz val="7"/>
        <color rgb="FF000000"/>
        <rFont val="Times New Roman"/>
        <family val="1"/>
      </rPr>
      <t xml:space="preserve">        </t>
    </r>
    <r>
      <rPr>
        <sz val="9"/>
        <color rgb="FF000000"/>
        <rFont val="Calibri"/>
        <family val="2"/>
      </rPr>
      <t>Reuniones de construcción de agendas conjuntas de trabajo y de actualización de los convenios sectoriales de producción más limpia firmados como espacios de concertación</t>
    </r>
  </si>
  <si>
    <r>
      <t>·</t>
    </r>
    <r>
      <rPr>
        <sz val="7"/>
        <color rgb="FF000000"/>
        <rFont val="Times New Roman"/>
        <family val="1"/>
      </rPr>
      <t xml:space="preserve">        </t>
    </r>
    <r>
      <rPr>
        <sz val="9"/>
        <color rgb="FF000000"/>
        <rFont val="Calibri"/>
        <family val="2"/>
      </rPr>
      <t>Informes de seguimiento al cumplimiento de las agendas sectoriales.</t>
    </r>
  </si>
  <si>
    <r>
      <t>·</t>
    </r>
    <r>
      <rPr>
        <sz val="7"/>
        <color rgb="FF000000"/>
        <rFont val="Times New Roman"/>
        <family val="1"/>
      </rPr>
      <t xml:space="preserve">        </t>
    </r>
    <r>
      <rPr>
        <sz val="9"/>
        <color rgb="FF000000"/>
        <rFont val="Calibri"/>
        <family val="2"/>
      </rPr>
      <t>Eventos de capacitación a los sectores sobre producción y consumo sostenible.</t>
    </r>
  </si>
  <si>
    <r>
      <t>·</t>
    </r>
    <r>
      <rPr>
        <sz val="7"/>
        <color rgb="FF000000"/>
        <rFont val="Times New Roman"/>
        <family val="1"/>
      </rPr>
      <t xml:space="preserve">        </t>
    </r>
    <r>
      <rPr>
        <sz val="9"/>
        <color rgb="FF000000"/>
        <rFont val="Calibri"/>
        <family val="2"/>
      </rPr>
      <t>Eventos de socialización de experiencias exitosas de sistemas productivos sostenibles.</t>
    </r>
  </si>
  <si>
    <t>Número de sectores con acompañamiento para la reconversión hacia sistemas sostenibles de producción</t>
  </si>
  <si>
    <r>
      <t>PSA</t>
    </r>
    <r>
      <rPr>
        <vertAlign val="subscript"/>
        <sz val="9"/>
        <color rgb="FF000000"/>
        <rFont val="Calibri"/>
        <family val="2"/>
        <scheme val="minor"/>
      </rPr>
      <t xml:space="preserve"> t</t>
    </r>
    <r>
      <rPr>
        <sz val="9"/>
        <color rgb="FF000000"/>
        <rFont val="Calibri"/>
        <family val="2"/>
        <scheme val="minor"/>
      </rPr>
      <t xml:space="preserve"> = Porcentaje de sectores con acompañamiento para la reconversión hacia sistemas sostenibles de producción (PSA)</t>
    </r>
  </si>
  <si>
    <r>
      <t xml:space="preserve">SA </t>
    </r>
    <r>
      <rPr>
        <vertAlign val="subscript"/>
        <sz val="9"/>
        <color rgb="FF000000"/>
        <rFont val="Calibri"/>
        <family val="2"/>
        <scheme val="minor"/>
      </rPr>
      <t>it</t>
    </r>
    <r>
      <rPr>
        <sz val="9"/>
        <color rgb="FF000000"/>
        <rFont val="Calibri"/>
        <family val="2"/>
        <scheme val="minor"/>
      </rPr>
      <t xml:space="preserve"> = Sectores acompañados en la reconversión hacia sistemas sostenibles de producción (SA)</t>
    </r>
  </si>
  <si>
    <r>
      <t xml:space="preserve">SPA </t>
    </r>
    <r>
      <rPr>
        <vertAlign val="subscript"/>
        <sz val="9"/>
        <color rgb="FF000000"/>
        <rFont val="Calibri"/>
        <family val="2"/>
        <scheme val="minor"/>
      </rPr>
      <t>it</t>
    </r>
    <r>
      <rPr>
        <sz val="9"/>
        <color rgb="FF000000"/>
        <rFont val="Calibri"/>
        <family val="2"/>
        <scheme val="minor"/>
      </rPr>
      <t xml:space="preserve"> = Número de sectores priorizados para acompañamiento en la reconversión hacia sistemas sostenibles de producción (SPA)</t>
    </r>
  </si>
  <si>
    <t>Ejecución presupuestal de acciones relacionadas con el acompañamiento para la reconversión hacia sistemas sostenibles de producción</t>
  </si>
  <si>
    <r>
      <t xml:space="preserve">EPAARSSP </t>
    </r>
    <r>
      <rPr>
        <vertAlign val="subscript"/>
        <sz val="9"/>
        <color rgb="FF000000"/>
        <rFont val="Calibri"/>
        <family val="2"/>
        <scheme val="minor"/>
      </rPr>
      <t>t</t>
    </r>
    <r>
      <rPr>
        <sz val="9"/>
        <color rgb="FF000000"/>
        <rFont val="Calibri"/>
        <family val="2"/>
        <scheme val="minor"/>
      </rPr>
      <t xml:space="preserve"> = Ejecución presupuestal de acciones relacionadas con el acompañamiento para la reconversión hacia sistemas sostenibles de producción, en el tiempo t</t>
    </r>
  </si>
  <si>
    <r>
      <t xml:space="preserve">CARSSP </t>
    </r>
    <r>
      <rPr>
        <vertAlign val="subscript"/>
        <sz val="9"/>
        <color rgb="FF000000"/>
        <rFont val="Calibri"/>
        <family val="2"/>
        <scheme val="minor"/>
      </rPr>
      <t>it</t>
    </r>
    <r>
      <rPr>
        <sz val="9"/>
        <color rgb="FF000000"/>
        <rFont val="Calibri"/>
        <family val="2"/>
        <scheme val="minor"/>
      </rPr>
      <t xml:space="preserve"> = Compromisos correspondientes a la acción i relacionada con el acompañamiento para la reconversión hacia sistemas sostenibles de producción, en el tiempo t.</t>
    </r>
  </si>
  <si>
    <r>
      <t xml:space="preserve">PDAARSSP </t>
    </r>
    <r>
      <rPr>
        <vertAlign val="subscript"/>
        <sz val="9"/>
        <color rgb="FF000000"/>
        <rFont val="Calibri"/>
        <family val="2"/>
        <scheme val="minor"/>
      </rPr>
      <t>it</t>
    </r>
    <r>
      <rPr>
        <sz val="9"/>
        <color rgb="FF000000"/>
        <rFont val="Calibri"/>
        <family val="2"/>
        <scheme val="minor"/>
      </rPr>
      <t xml:space="preserve"> = Presupuesto definitivo a la acción i relacionada con el acompañamiento para la reconversión hacia sistemas sostenibles de producción, en el tiempo t.</t>
    </r>
  </si>
  <si>
    <t>Número de sectores priorizados para acompañamiento en la reconversión hacia sistemas sostenibles de producción (SPA)</t>
  </si>
  <si>
    <t>Indicador Complementario:</t>
  </si>
  <si>
    <t>Sector(es)</t>
  </si>
  <si>
    <t>Ejecución Presupuestal (%)</t>
  </si>
  <si>
    <t>inicial</t>
  </si>
  <si>
    <t>Ppto. Definitivo</t>
  </si>
  <si>
    <t>Cálculo de la ejecución física y presupuestal de acciones relacionadas con el acompañamiento para la reconversión hacia sistemas sostenibles de producción</t>
  </si>
  <si>
    <t>Ponderador</t>
  </si>
  <si>
    <t>Ejecución Presupuestal</t>
  </si>
  <si>
    <t>Compromisos / Ppto. Definitivo</t>
  </si>
  <si>
    <t>Pagos /</t>
  </si>
  <si>
    <t>Cuanto más cercano a cien por ciento, mayor es el cumplimiento de las metas establecidas en relación con los sectores priorizados por la Corporación para hacerles acompañamiento en la reconversión hacia sistemas sostenibles de producción.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</si>
  <si>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sectores con acompañamiento para la reconversión hacia sistemas sostenibles de producción (Versión 1.0).</t>
    </r>
    <r>
      <rPr>
        <sz val="9"/>
        <color rgb="FF000000"/>
        <rFont val="Calibri"/>
        <family val="2"/>
        <scheme val="minor"/>
      </rPr>
      <t xml:space="preserve"> Ministerio de Ambiente y Desarrollo Sostenible MADS, DGOAT-SINA y DAASU.</t>
    </r>
  </si>
  <si>
    <t>Porcentaje de ejecución de acciones en Gestión Ambiental Urbana</t>
  </si>
  <si>
    <t>Es el porcentaje de avance en la ejecución, por parte de la corporación autónoma regional, de las acciones relacionadas con la gestión ambiental urbana en el marco del Plan de Acción.</t>
  </si>
  <si>
    <t>El indicador mide el cumplimiento de las metas que la autoridad ambiental se ha propuesto alcanzar en relación con la gestión ambiental urbana, en el marco del Plan de Acción de la Corporación. De esta manera, contribuye a la ejecución, a nivel regional y local, de la Política de Gestión Ambiental Urbana (2008).</t>
  </si>
  <si>
    <t>Ley 1753 de 2015.</t>
  </si>
  <si>
    <t>Espacio público: Decreto 1077 de 2015.</t>
  </si>
  <si>
    <t>Estructura Ecológica Principal: Decreto 1077 de 2015.</t>
  </si>
  <si>
    <t>Política de Gestión Ambiental Urbana.</t>
  </si>
  <si>
    <t>Política para la Prevención y Control de la Contaminación del Aire.</t>
  </si>
  <si>
    <t>Política para la Gestión Integral de Residuos Sólidos.</t>
  </si>
  <si>
    <t>Política para la Gestión Integral de la Biodiversidad y sus servicios ecosistémicos.</t>
  </si>
  <si>
    <t>CONPES 3718 de 2012, Espacio público.</t>
  </si>
  <si>
    <t>CONPES 3819 de 2014</t>
  </si>
  <si>
    <t>Circular 8000-2-344415 de 2013, ICAU.</t>
  </si>
  <si>
    <t>La gestión ambiental urbana se refiere a la “gestión de los recursos naturales renovables y los problemas ambientales urbanos y sus efectos en la región o regiones vecinas. La gestión ambiental urbana es una acción conjunta entre el Estado y los actores sociales, que se articula con la gestión territorial, las políticas ambientales y las políticas o planes sectoriales que tienen relación o afectan el medio ambiente en el ámbito urbano regional. Esta gestión, demanda el uso selectivo y combinado de herramientas jurídicas, de planeación, técnicas, económicas, financieras y administrativas para lograr la protección y funcionamiento de los ecosistemas y el mejoramiento de la calidad de vida de la población, dentro de un marco de ciudad sostenible” (Política de Gestión Ambiental Urbana).</t>
  </si>
  <si>
    <t>La gestión ambiental urbana se centra en dos ejes principales:</t>
  </si>
  <si>
    <r>
      <t>1)</t>
    </r>
    <r>
      <rPr>
        <sz val="7"/>
        <color rgb="FF000000"/>
        <rFont val="Times New Roman"/>
        <family val="1"/>
      </rPr>
      <t xml:space="preserve">      </t>
    </r>
    <r>
      <rPr>
        <sz val="9"/>
        <color rgb="FF000000"/>
        <rFont val="Calibri"/>
        <family val="2"/>
        <scheme val="minor"/>
      </rPr>
      <t>La gestión ambiental de los componentes constitutivos del medio ambiente, comúnmente denominados recursos naturales renovables: agua (en cualquier estado), atmósfera (troposfera y estratosfera), suelo y subsuelo, biodiversidad (ecosistemas, especies, recursos genéticos), fuentes primarias de energía no agotable y paisaje.</t>
    </r>
  </si>
  <si>
    <r>
      <t>2)</t>
    </r>
    <r>
      <rPr>
        <sz val="7"/>
        <color rgb="FF000000"/>
        <rFont val="Times New Roman"/>
        <family val="1"/>
      </rPr>
      <t xml:space="preserve">      </t>
    </r>
    <r>
      <rPr>
        <sz val="9"/>
        <color rgb="FF000000"/>
        <rFont val="Calibri"/>
        <family val="2"/>
        <scheme val="minor"/>
      </rPr>
      <t>La gestión ambiental de los problemas ambientales, entendida como la gestión sobre los elementos o factores que interactúan e inciden sobre el ambiente en las áreas urbanas, entre los cuales se pueden mencionar: factores que ocasionan contaminación y deterioro de los recursos naturales renovables; factores que ocasionan pérdida o deterioro de la biodiversidad; factores que ocasionan pérdida o deterioro del espacio público y del paisaje; inadecuada gestión y disposición de residuos sólidos, líquidos y gaseosos; uso ineficiente de la energía y falta de uso de fuentes no convencionales de energía; riesgos de origen natural y antrópico; pasivos ambientales, patrones insostenibles de ocupación del territorio, patrones insostenibles de producción y consumo; baja o falta de conciencia y cultura ambiental de la población de las áreas urbanas; pérdida de valores socio - culturales de la población urbana, que puede llevar a la pérdida de su identidad cultural y en consecuencia de su sentido de pertenencia del entorno; e insuficiente respuesta institucional del SINA, en términos de escasos niveles de coordinación y baja capacidad técnica y operativa para atender la problemática urbana (PGAU)</t>
    </r>
  </si>
  <si>
    <t>Cabe aclarar que la gestión para el manejo de estos recursos, elementos y factores en las áreas urbanas involucra, de manera diferenciada, a las autoridades ambientales: (Corporaciones autónomas regionales y de desarrollo sostenible); Grandes Centros Urbanos a que se refiere el artículo 66 de la Ley 99 de 1993, a los establecimientos públicos de que trata del artículo 13 de la Ley 768 de 2003; el artículo 124 de la Ley 1617 de 2013; las áreas metropolitanas a que se refiere el literal J del artículo 7 de la Ley 1625 de 2013 y a los entes territoriales, dentro de su respectivo marco de competencias y jurisdicción.</t>
  </si>
  <si>
    <t>Dicha gestión se realiza en el marco de la Política de Gestión Ambiental Urbana. En tal sentido, las principales temáticas en gestión ambiental urbana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</si>
  <si>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ambiental en áreas urbanas</t>
    </r>
  </si>
  <si>
    <r>
      <t>2)</t>
    </r>
    <r>
      <rPr>
        <sz val="7"/>
        <color rgb="FF000000"/>
        <rFont val="Times New Roman"/>
        <family val="1"/>
      </rPr>
      <t xml:space="preserve">      </t>
    </r>
    <r>
      <rPr>
        <sz val="9"/>
        <color rgb="FF000000"/>
        <rFont val="Calibri"/>
        <family val="2"/>
        <scheme val="minor"/>
      </rPr>
      <t>Gestión ambiental del Riesgo en áreas urbanas</t>
    </r>
  </si>
  <si>
    <r>
      <t>3)</t>
    </r>
    <r>
      <rPr>
        <sz val="7"/>
        <color rgb="FF000000"/>
        <rFont val="Times New Roman"/>
        <family val="1"/>
      </rPr>
      <t xml:space="preserve">      </t>
    </r>
    <r>
      <rPr>
        <sz val="9"/>
        <color rgb="FF000000"/>
        <rFont val="Calibri"/>
        <family val="2"/>
        <scheme val="minor"/>
      </rPr>
      <t>Gestión ambiental del Espacio Público en áreas urbanas</t>
    </r>
  </si>
  <si>
    <r>
      <t>4)</t>
    </r>
    <r>
      <rPr>
        <sz val="7"/>
        <color rgb="FF000000"/>
        <rFont val="Times New Roman"/>
        <family val="1"/>
      </rPr>
      <t xml:space="preserve">      </t>
    </r>
    <r>
      <rPr>
        <sz val="9"/>
        <color rgb="FF000000"/>
        <rFont val="Calibri"/>
        <family val="2"/>
        <scheme val="minor"/>
      </rPr>
      <t>Prevención y Control de la Contaminación del Aire en áreas urbanas (fenómeno de acumulación o concentración de contaminantes en el aire generado por diferentes tipos entre ellos contaminantes criterio, ruido y olores ofensivos)</t>
    </r>
  </si>
  <si>
    <r>
      <t>5)</t>
    </r>
    <r>
      <rPr>
        <sz val="7"/>
        <color rgb="FF000000"/>
        <rFont val="Times New Roman"/>
        <family val="1"/>
      </rPr>
      <t xml:space="preserve">      </t>
    </r>
    <r>
      <rPr>
        <sz val="9"/>
        <color rgb="FF000000"/>
        <rFont val="Calibri"/>
        <family val="2"/>
        <scheme val="minor"/>
      </rPr>
      <t>Gestión del Recurso Hídrico en áreas urbanas</t>
    </r>
  </si>
  <si>
    <r>
      <t>6)</t>
    </r>
    <r>
      <rPr>
        <sz val="7"/>
        <color rgb="FF000000"/>
        <rFont val="Times New Roman"/>
        <family val="1"/>
      </rPr>
      <t xml:space="preserve">      </t>
    </r>
    <r>
      <rPr>
        <sz val="9"/>
        <color rgb="FF000000"/>
        <rFont val="Calibri"/>
        <family val="2"/>
        <scheme val="minor"/>
      </rPr>
      <t>Gestión de Residuos sólidos en áreas urbanas</t>
    </r>
  </si>
  <si>
    <r>
      <t>7)</t>
    </r>
    <r>
      <rPr>
        <sz val="7"/>
        <color rgb="FF000000"/>
        <rFont val="Times New Roman"/>
        <family val="1"/>
      </rPr>
      <t xml:space="preserve">      </t>
    </r>
    <r>
      <rPr>
        <sz val="9"/>
        <color rgb="FF000000"/>
        <rFont val="Calibri"/>
        <family val="2"/>
        <scheme val="minor"/>
      </rPr>
      <t>Índice de calidad ambiental urbana</t>
    </r>
  </si>
  <si>
    <r>
      <t>8)</t>
    </r>
    <r>
      <rPr>
        <sz val="7"/>
        <color rgb="FF000000"/>
        <rFont val="Times New Roman"/>
        <family val="1"/>
      </rPr>
      <t xml:space="preserve">      </t>
    </r>
    <r>
      <rPr>
        <sz val="9"/>
        <color rgb="FF000000"/>
        <rFont val="Calibri"/>
        <family val="2"/>
        <scheme val="minor"/>
      </rPr>
      <t>Participación en gestión ambiental urbana</t>
    </r>
  </si>
  <si>
    <t>Las principales acciones relacionadas con la gestión ambiental urbana son las siguientes:</t>
  </si>
  <si>
    <r>
      <t>1)</t>
    </r>
    <r>
      <rPr>
        <sz val="7"/>
        <color rgb="FF000000"/>
        <rFont val="Times New Roman"/>
        <family val="1"/>
      </rPr>
      <t xml:space="preserve">      </t>
    </r>
    <r>
      <rPr>
        <sz val="9"/>
        <color rgb="FF000000"/>
        <rFont val="Calibri"/>
        <family val="2"/>
        <scheme val="minor"/>
      </rPr>
      <t>Planificación y ordenamiento ambiental en áreas urbanas, que incluye:</t>
    </r>
  </si>
  <si>
    <r>
      <t>a)</t>
    </r>
    <r>
      <rPr>
        <sz val="7"/>
        <color rgb="FF000000"/>
        <rFont val="Times New Roman"/>
        <family val="1"/>
      </rPr>
      <t xml:space="preserve">      </t>
    </r>
    <r>
      <rPr>
        <sz val="9"/>
        <color rgb="FF000000"/>
        <rFont val="Calibri"/>
        <family val="2"/>
        <scheme val="minor"/>
      </rPr>
      <t>Identificar y gestionar la estructura ecológica urbana</t>
    </r>
  </si>
  <si>
    <r>
      <t>b)</t>
    </r>
    <r>
      <rPr>
        <sz val="7"/>
        <color rgb="FF000000"/>
        <rFont val="Times New Roman"/>
        <family val="1"/>
      </rPr>
      <t xml:space="preserve">      </t>
    </r>
    <r>
      <rPr>
        <sz val="9"/>
        <color rgb="FF000000"/>
        <rFont val="Calibri"/>
        <family val="2"/>
        <scheme val="minor"/>
      </rPr>
      <t>Asesorar a los entes territoriales en la inclusión del componente ambiental urbano en los procesos de planificación y ordenamiento territorial, incluyendo el establecimiento de determinantes ambientales urbanos.</t>
    </r>
  </si>
  <si>
    <r>
      <t>c)</t>
    </r>
    <r>
      <rPr>
        <sz val="7"/>
        <color rgb="FF000000"/>
        <rFont val="Times New Roman"/>
        <family val="1"/>
      </rPr>
      <t xml:space="preserve">       </t>
    </r>
    <r>
      <rPr>
        <sz val="9"/>
        <color rgb="FF000000"/>
        <rFont val="Calibri"/>
        <family val="2"/>
        <scheme val="minor"/>
      </rPr>
      <t>Implementar estrategias de conservación y uso sostenible de los recursos naturales renovables que conforman la base natural.</t>
    </r>
  </si>
  <si>
    <r>
      <t>2)</t>
    </r>
    <r>
      <rPr>
        <sz val="7"/>
        <color rgb="FF000000"/>
        <rFont val="Times New Roman"/>
        <family val="1"/>
      </rPr>
      <t xml:space="preserve">      </t>
    </r>
    <r>
      <rPr>
        <sz val="9"/>
        <color rgb="FF000000"/>
        <rFont val="Calibri"/>
        <family val="2"/>
        <scheme val="minor"/>
      </rPr>
      <t>Gestión ambiental del Espacio Público en áreas urbanas, sin perjuicio de las competencias de las entidades territoriales.</t>
    </r>
  </si>
  <si>
    <r>
      <t>a)</t>
    </r>
    <r>
      <rPr>
        <sz val="7"/>
        <color rgb="FF000000"/>
        <rFont val="Times New Roman"/>
        <family val="1"/>
      </rPr>
      <t xml:space="preserve">      </t>
    </r>
    <r>
      <rPr>
        <sz val="9"/>
        <color rgb="FF000000"/>
        <rFont val="Calibri"/>
        <family val="2"/>
        <scheme val="minor"/>
      </rPr>
      <t>Conservar, manejar y restaurar elementos naturales del espacio público urbano.</t>
    </r>
  </si>
  <si>
    <r>
      <t>b)</t>
    </r>
    <r>
      <rPr>
        <sz val="7"/>
        <color rgb="FF000000"/>
        <rFont val="Times New Roman"/>
        <family val="1"/>
      </rPr>
      <t xml:space="preserve">      </t>
    </r>
    <r>
      <rPr>
        <sz val="9"/>
        <color rgb="FF000000"/>
        <rFont val="Calibri"/>
        <family val="2"/>
        <scheme val="minor"/>
      </rPr>
      <t>Prevenir y controlar la afectación ambiental en el espacio público.</t>
    </r>
  </si>
  <si>
    <r>
      <t>c)</t>
    </r>
    <r>
      <rPr>
        <sz val="7"/>
        <color rgb="FF000000"/>
        <rFont val="Times New Roman"/>
        <family val="1"/>
      </rPr>
      <t xml:space="preserve">       </t>
    </r>
    <r>
      <rPr>
        <sz val="9"/>
        <color rgb="FF000000"/>
        <rFont val="Calibri"/>
        <family val="2"/>
        <scheme val="minor"/>
      </rPr>
      <t>Promover, orientar y acompañar la gestión ambiental del espacio público por parte de las entidades territoriales.</t>
    </r>
  </si>
  <si>
    <r>
      <t>3)</t>
    </r>
    <r>
      <rPr>
        <sz val="7"/>
        <color rgb="FF000000"/>
        <rFont val="Times New Roman"/>
        <family val="1"/>
      </rPr>
      <t xml:space="preserve">      </t>
    </r>
    <r>
      <rPr>
        <sz val="9"/>
        <color rgb="FF000000"/>
        <rFont val="Calibri"/>
        <family val="2"/>
        <scheme val="minor"/>
      </rPr>
      <t>Prevención y Control de la Contaminación del Aire en áreas urbanas.</t>
    </r>
  </si>
  <si>
    <r>
      <t>a)</t>
    </r>
    <r>
      <rPr>
        <sz val="7"/>
        <color rgb="FF000000"/>
        <rFont val="Times New Roman"/>
        <family val="1"/>
      </rPr>
      <t xml:space="preserve">      </t>
    </r>
    <r>
      <rPr>
        <sz val="9"/>
        <color rgb="FF000000"/>
        <rFont val="Calibri"/>
        <family val="2"/>
        <scheme val="minor"/>
      </rPr>
      <t>Diseñar y ejecutar acciones integrales para la prevención y control de la contaminación del aire.</t>
    </r>
  </si>
  <si>
    <r>
      <t>b)</t>
    </r>
    <r>
      <rPr>
        <sz val="7"/>
        <color rgb="FF000000"/>
        <rFont val="Times New Roman"/>
        <family val="1"/>
      </rPr>
      <t xml:space="preserve">      </t>
    </r>
    <r>
      <rPr>
        <sz val="9"/>
        <color rgb="FF000000"/>
        <rFont val="Calibri"/>
        <family val="2"/>
        <scheme val="minor"/>
      </rPr>
      <t>Fortalecer la capacidad institucional para el control y seguimiento de la contaminación del aire.</t>
    </r>
  </si>
  <si>
    <r>
      <t>c)</t>
    </r>
    <r>
      <rPr>
        <sz val="7"/>
        <color rgb="FF000000"/>
        <rFont val="Times New Roman"/>
        <family val="1"/>
      </rPr>
      <t xml:space="preserve">       </t>
    </r>
    <r>
      <rPr>
        <sz val="9"/>
        <color rgb="FF000000"/>
        <rFont val="Calibri"/>
        <family val="2"/>
        <scheme val="minor"/>
      </rPr>
      <t>Establecer e implementar programas de reducción de la contaminación del aire, cuando se requiera.</t>
    </r>
  </si>
  <si>
    <r>
      <t>d)</t>
    </r>
    <r>
      <rPr>
        <sz val="7"/>
        <color rgb="FF000000"/>
        <rFont val="Times New Roman"/>
        <family val="1"/>
      </rPr>
      <t xml:space="preserve">      </t>
    </r>
    <r>
      <rPr>
        <sz val="9"/>
        <color rgb="FF000000"/>
        <rFont val="Calibri"/>
        <family val="2"/>
        <scheme val="minor"/>
      </rPr>
      <t>Fortalecer las mesas regionales de calidad del aire donde se establezca la articulación entre las diferentes entidades relacionadas con la prevención y el control de la contaminación del aire.</t>
    </r>
  </si>
  <si>
    <r>
      <t>e)</t>
    </r>
    <r>
      <rPr>
        <sz val="7"/>
        <color rgb="FF000000"/>
        <rFont val="Times New Roman"/>
        <family val="1"/>
      </rPr>
      <t xml:space="preserve">      </t>
    </r>
    <r>
      <rPr>
        <sz val="9"/>
        <color rgb="FF000000"/>
        <rFont val="Calibri"/>
        <family val="2"/>
        <scheme val="minor"/>
      </rPr>
      <t>Asesorar a los entes territoriales para el mejor cumplimiento de sus funciones de control y vigilancia de los fenómenos de contaminación del aire.</t>
    </r>
  </si>
  <si>
    <r>
      <t>4)</t>
    </r>
    <r>
      <rPr>
        <sz val="7"/>
        <color rgb="FF000000"/>
        <rFont val="Times New Roman"/>
        <family val="1"/>
      </rPr>
      <t xml:space="preserve">      </t>
    </r>
    <r>
      <rPr>
        <sz val="9"/>
        <color rgb="FF000000"/>
        <rFont val="Calibri"/>
        <family val="2"/>
        <scheme val="minor"/>
      </rPr>
      <t>Gestión del Recurso Hídrico en áreas urbanas.</t>
    </r>
  </si>
  <si>
    <r>
      <t>a)</t>
    </r>
    <r>
      <rPr>
        <sz val="7"/>
        <color rgb="FF000000"/>
        <rFont val="Times New Roman"/>
        <family val="1"/>
      </rPr>
      <t xml:space="preserve">      </t>
    </r>
    <r>
      <rPr>
        <sz val="9"/>
        <color rgb="FF000000"/>
        <rFont val="Calibri"/>
        <family val="2"/>
        <scheme val="minor"/>
      </rPr>
      <t>Promover el uso eficiente y ahorro de agua.</t>
    </r>
  </si>
  <si>
    <r>
      <t>5)</t>
    </r>
    <r>
      <rPr>
        <sz val="7"/>
        <color rgb="FF000000"/>
        <rFont val="Times New Roman"/>
        <family val="1"/>
      </rPr>
      <t xml:space="preserve">      </t>
    </r>
    <r>
      <rPr>
        <sz val="9"/>
        <color rgb="FF000000"/>
        <rFont val="Calibri"/>
        <family val="2"/>
        <scheme val="minor"/>
      </rPr>
      <t>Gestión de Residuos sólidos en áreas urbanas.</t>
    </r>
  </si>
  <si>
    <r>
      <t>a)</t>
    </r>
    <r>
      <rPr>
        <sz val="7"/>
        <color rgb="FF000000"/>
        <rFont val="Times New Roman"/>
        <family val="1"/>
      </rPr>
      <t xml:space="preserve">      </t>
    </r>
    <r>
      <rPr>
        <sz val="9"/>
        <color rgb="FF000000"/>
        <rFont val="Calibri"/>
        <family val="2"/>
        <scheme val="minor"/>
      </rPr>
      <t>Promover el aprovechamiento de residuos sólidos.</t>
    </r>
  </si>
  <si>
    <r>
      <t>6)</t>
    </r>
    <r>
      <rPr>
        <sz val="7"/>
        <color rgb="FF000000"/>
        <rFont val="Times New Roman"/>
        <family val="1"/>
      </rPr>
      <t xml:space="preserve">      </t>
    </r>
    <r>
      <rPr>
        <sz val="9"/>
        <color rgb="FF000000"/>
        <rFont val="Calibri"/>
        <family val="2"/>
        <scheme val="minor"/>
      </rPr>
      <t>Compilar y reportar la información relacionada con los indicadores que conformar el Índice de Calidad Ambiental Urbana (ICAU)</t>
    </r>
  </si>
  <si>
    <r>
      <t>7)</t>
    </r>
    <r>
      <rPr>
        <sz val="7"/>
        <color rgb="FF000000"/>
        <rFont val="Times New Roman"/>
        <family val="1"/>
      </rPr>
      <t xml:space="preserve">      </t>
    </r>
    <r>
      <rPr>
        <sz val="9"/>
        <color rgb="FF000000"/>
        <rFont val="Calibri"/>
        <family val="2"/>
        <scheme val="minor"/>
      </rPr>
      <t>Participación en gestión ambiental urbana</t>
    </r>
  </si>
  <si>
    <r>
      <t>a)</t>
    </r>
    <r>
      <rPr>
        <sz val="7"/>
        <color rgb="FF000000"/>
        <rFont val="Times New Roman"/>
        <family val="1"/>
      </rPr>
      <t xml:space="preserve">      </t>
    </r>
    <r>
      <rPr>
        <sz val="9"/>
        <color rgb="FF000000"/>
        <rFont val="Calibri"/>
        <family val="2"/>
        <scheme val="minor"/>
      </rPr>
      <t xml:space="preserve">Promover y fortalecer los espacios de participación social en gestión ambiental urbana </t>
    </r>
  </si>
  <si>
    <t>Porcentaje de ejecución de acciones relacionadas con la gestión ambiental urbana.</t>
  </si>
  <si>
    <r>
      <t xml:space="preserve">ETAGAU </t>
    </r>
    <r>
      <rPr>
        <vertAlign val="subscript"/>
        <sz val="9"/>
        <color rgb="FF000000"/>
        <rFont val="Calibri"/>
        <family val="2"/>
        <scheme val="minor"/>
      </rPr>
      <t>t</t>
    </r>
    <r>
      <rPr>
        <sz val="9"/>
        <color rgb="FF000000"/>
        <rFont val="Calibri"/>
        <family val="2"/>
        <scheme val="minor"/>
      </rPr>
      <t xml:space="preserve"> = Porcentaje de ejecución total de acciones en gestión ambiental urbana, en el tiempo t.</t>
    </r>
  </si>
  <si>
    <r>
      <t xml:space="preserve">EAGAU </t>
    </r>
    <r>
      <rPr>
        <vertAlign val="subscript"/>
        <sz val="9"/>
        <color rgb="FF000000"/>
        <rFont val="Calibri"/>
        <family val="2"/>
        <scheme val="minor"/>
      </rPr>
      <t>t1t</t>
    </r>
    <r>
      <rPr>
        <sz val="9"/>
        <color rgb="FF000000"/>
        <rFont val="Calibri"/>
        <family val="2"/>
        <scheme val="minor"/>
      </rPr>
      <t xml:space="preserve"> = Porcentaje de ejecución de la acción </t>
    </r>
    <r>
      <rPr>
        <i/>
        <sz val="9"/>
        <color rgb="FF000000"/>
        <rFont val="Calibri"/>
        <family val="2"/>
        <scheme val="minor"/>
      </rPr>
      <t>1</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</si>
  <si>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2t</t>
    </r>
    <r>
      <rPr>
        <sz val="9"/>
        <color rgb="FF000000"/>
        <rFont val="Calibri"/>
        <family val="2"/>
        <scheme val="minor"/>
      </rPr>
      <t xml:space="preserve"> = Porcentaje de ejecución de la acción </t>
    </r>
    <r>
      <rPr>
        <i/>
        <sz val="9"/>
        <color rgb="FF000000"/>
        <rFont val="Calibri"/>
        <family val="2"/>
        <scheme val="minor"/>
      </rPr>
      <t>2</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</si>
  <si>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nt</t>
    </r>
    <r>
      <rPr>
        <sz val="9"/>
        <color rgb="FF000000"/>
        <rFont val="Calibri"/>
        <family val="2"/>
        <scheme val="minor"/>
      </rPr>
      <t xml:space="preserve"> = Porcentaje de ejecución de la acción </t>
    </r>
    <r>
      <rPr>
        <i/>
        <sz val="9"/>
        <color rgb="FF000000"/>
        <rFont val="Calibri"/>
        <family val="2"/>
        <scheme val="minor"/>
      </rPr>
      <t>n</t>
    </r>
    <r>
      <rPr>
        <sz val="9"/>
        <color rgb="FF000000"/>
        <rFont val="Calibri"/>
        <family val="2"/>
        <scheme val="minor"/>
      </rPr>
      <t xml:space="preserve"> relacionada con la gestión ambiental urbana, en el tiempo t.</t>
    </r>
  </si>
  <si>
    <r>
      <t>a = ponderador de EAGAU</t>
    </r>
    <r>
      <rPr>
        <vertAlign val="subscript"/>
        <sz val="9"/>
        <color rgb="FF000000"/>
        <rFont val="Calibri"/>
        <family val="2"/>
        <scheme val="minor"/>
      </rPr>
      <t>1</t>
    </r>
    <r>
      <rPr>
        <sz val="9"/>
        <color rgb="FF000000"/>
        <rFont val="Calibri"/>
        <family val="2"/>
        <scheme val="minor"/>
      </rPr>
      <t>.</t>
    </r>
  </si>
  <si>
    <r>
      <t>b = ponderador de EAGAU</t>
    </r>
    <r>
      <rPr>
        <vertAlign val="subscript"/>
        <sz val="9"/>
        <color rgb="FF000000"/>
        <rFont val="Calibri"/>
        <family val="2"/>
        <scheme val="minor"/>
      </rPr>
      <t>2</t>
    </r>
    <r>
      <rPr>
        <sz val="9"/>
        <color rgb="FF000000"/>
        <rFont val="Calibri"/>
        <family val="2"/>
        <scheme val="minor"/>
      </rPr>
      <t>.</t>
    </r>
  </si>
  <si>
    <r>
      <t>z = ponderador de EAGAU</t>
    </r>
    <r>
      <rPr>
        <vertAlign val="subscript"/>
        <sz val="9"/>
        <color rgb="FF000000"/>
        <rFont val="Calibri"/>
        <family val="2"/>
        <scheme val="minor"/>
      </rPr>
      <t>n</t>
    </r>
    <r>
      <rPr>
        <sz val="9"/>
        <color rgb="FF000000"/>
        <rFont val="Calibri"/>
        <family val="2"/>
        <scheme val="minor"/>
      </rPr>
      <t>.</t>
    </r>
  </si>
  <si>
    <t>a + b + c+…+z = 1.</t>
  </si>
  <si>
    <t>Ejecución presupuestal de acciones relacionadas con la gestión ambiental urbana.</t>
  </si>
  <si>
    <r>
      <t xml:space="preserve">EPAGAU </t>
    </r>
    <r>
      <rPr>
        <vertAlign val="subscript"/>
        <sz val="9"/>
        <color rgb="FF000000"/>
        <rFont val="Calibri"/>
        <family val="2"/>
        <scheme val="minor"/>
      </rPr>
      <t>t</t>
    </r>
    <r>
      <rPr>
        <sz val="9"/>
        <color rgb="FF000000"/>
        <rFont val="Calibri"/>
        <family val="2"/>
        <scheme val="minor"/>
      </rPr>
      <t xml:space="preserve"> = Ejecución presupuestal de acciones en gestión ambiental urbana, en el año t.</t>
    </r>
  </si>
  <si>
    <r>
      <t xml:space="preserve">CGAU </t>
    </r>
    <r>
      <rPr>
        <vertAlign val="subscript"/>
        <sz val="9"/>
        <color rgb="FF000000"/>
        <rFont val="Calibri"/>
        <family val="2"/>
        <scheme val="minor"/>
      </rPr>
      <t>it</t>
    </r>
    <r>
      <rPr>
        <sz val="9"/>
        <color rgb="FF000000"/>
        <rFont val="Calibri"/>
        <family val="2"/>
        <scheme val="minor"/>
      </rPr>
      <t xml:space="preserve"> = Compromisos correspondientes a la acción i en gestión ambiental urbana, en el año t.</t>
    </r>
  </si>
  <si>
    <r>
      <t xml:space="preserve">PDAGAU </t>
    </r>
    <r>
      <rPr>
        <vertAlign val="subscript"/>
        <sz val="9"/>
        <color rgb="FF000000"/>
        <rFont val="Calibri"/>
        <family val="2"/>
        <scheme val="minor"/>
      </rPr>
      <t>it</t>
    </r>
    <r>
      <rPr>
        <sz val="9"/>
        <color rgb="FF000000"/>
        <rFont val="Calibri"/>
        <family val="2"/>
        <scheme val="minor"/>
      </rPr>
      <t xml:space="preserve"> = Presupuesto definitivo a la acción i en gestión ambiental urbana, en el año t.</t>
    </r>
  </si>
  <si>
    <t>Número de acciones relacionadas con gestión ambiental urbana</t>
  </si>
  <si>
    <t>Ejecución física de las acciones relacionadas con la gestión ambiental urbana</t>
  </si>
  <si>
    <t>Ejecución presupuestal de acciones relacionadas con la gestión ambiental urbana (utilice tantas filas cuantas sean necesarias)</t>
  </si>
  <si>
    <t>Presupuesto inicial</t>
  </si>
  <si>
    <t>Compromisos / Ppto Def.</t>
  </si>
  <si>
    <t>Pagos / Compromisos</t>
  </si>
  <si>
    <t>Cuanto más cercano a cien por ciento, mayor es el cumplimiento de las metas que la autoridad ambiental se ha propuesto alcanzar en relación con la gestión ambiental urbana, en el marco del Plan de Acción de la Corporación.</t>
  </si>
  <si>
    <r>
      <t xml:space="preserve">Hoja Metodológica de referencia: MADS (2016). </t>
    </r>
    <r>
      <rPr>
        <i/>
        <sz val="9"/>
        <color rgb="FF000000"/>
        <rFont val="Calibri"/>
        <family val="2"/>
        <scheme val="minor"/>
      </rPr>
      <t>Hoja metodológica Ejecución de Acciones en Gestión Ambiental Urbana (Versión 1.0).</t>
    </r>
    <r>
      <rPr>
        <sz val="9"/>
        <color rgb="FF000000"/>
        <rFont val="Calibri"/>
        <family val="2"/>
        <scheme val="minor"/>
      </rPr>
      <t xml:space="preserve"> Ministerio de Ambiente y Desarrollo Sostenible MADS, DGOAT-SINA y DAASU.</t>
    </r>
  </si>
  <si>
    <t>Implementación del Programa Regional de Negocios Verdes por la autoridad ambiental</t>
  </si>
  <si>
    <t>Es el porcentaje de avance en la implementación de las acciones a cargo de la Corporación en el marco del Programa Regional de Negocios Verdes</t>
  </si>
  <si>
    <t>El indicador mide el cumplimiento de las metas, a cargo de la Autoridad Ambiental, en el marco del Plan Nacional de Negocios Verdes y el Plan Regional de Negocios Verdes. De esta forma contribuye a la implementación del Plan Nacional de Negocios Verdes y de la Estrategia Crecimiento Verde del Plan Nacional de Desarrollo 2014-2018</t>
  </si>
  <si>
    <r>
      <t xml:space="preserve"> </t>
    </r>
    <r>
      <rPr>
        <b/>
        <sz val="9"/>
        <color rgb="FF000000"/>
        <rFont val="Calibri"/>
        <family val="2"/>
        <scheme val="minor"/>
      </rPr>
      <t>Normatividad de soporte:</t>
    </r>
  </si>
  <si>
    <t>Decreto 1076 de 2016, Decreto Único Reglamentario.</t>
  </si>
  <si>
    <t>Ley 1753 de 2015, Plan Nacional de Desarrollo PND 2014-2018.</t>
  </si>
  <si>
    <t>Política Nacional de Producción y Consumo Sostenible.</t>
  </si>
  <si>
    <t>Plan Nacional de Negocios Verdes PNNV.</t>
  </si>
  <si>
    <t>Política Nacional para la Gestión Integral de la Biodiversidad y sus Servicios Ecosistémicos.</t>
  </si>
  <si>
    <t>Declaración de Crecimiento Verde de la Organización para la Cooperación y el Desarrollo Económico OCDE.</t>
  </si>
  <si>
    <t>Estrategia de Crecimiento Verde del Plan Nacional de Desarrollo.</t>
  </si>
  <si>
    <t>Metodología para la Implementación de los PRNV, elaborada y publicada con la Agencia de Cooperación Alemana- GIZ, en coordinación con el MADS.</t>
  </si>
  <si>
    <t>Programas Regionales de Negocios Verdes PRNV para las Regiones: Caribe, Pacifico, Central, Amazonia, y Orinoquia.</t>
  </si>
  <si>
    <t>Programa Nacional de Biocomercio Sostenible</t>
  </si>
  <si>
    <t>Guía de Verificación y Evaluación de Criterios de Negocios Verdes.</t>
  </si>
  <si>
    <t>https://www.minambiente.gov.co/index.php/ambientes-y-desarrollos-sostenibles/negocios-verdes-y-sostenibles</t>
  </si>
  <si>
    <t>Los Negocios Verdes y Sostenibles comprenden las actividades económicas en las que se ofrecen bienes o servicios que generan impactos ambientales positivos y que, además, incorporan buenas prácticas ambientales, sociales y económicas, con enfoque de ciclo de vida, contribuyendo a la conservación del ambiente como capital natural que soporta el desarrollo del territorio (Oficina de Negocios Verdes Sostenibles ONVS, 2014)</t>
  </si>
  <si>
    <t>El Objetivo 2 de la Estrategia Crecimiento Verde, incorporada en el PND 2014-2018, busca proteger y asegurar el uso sostenible del capital natural y mejorar la calidad y gobernanza ambiental. Para ello la Estrategia tiene como fin mejorar la calidad ambiental a partir del fortalecimiento del desempeño ambiental de los sectores productivos, buscando mejorar su competitividad; en la cual se inscribe la Meta Nacional Estratégica No. 13: Cinco (5) Programas Regionales de Negocios Verdes implementados para el aumento de la competitividad, a cargo de las CAR y la ONVS.</t>
  </si>
  <si>
    <r>
      <t xml:space="preserve">La implementación de los </t>
    </r>
    <r>
      <rPr>
        <b/>
        <sz val="9"/>
        <color rgb="FF000000"/>
        <rFont val="Calibri"/>
        <family val="2"/>
        <scheme val="minor"/>
      </rPr>
      <t>Programas Regionales de Negocios Verdes</t>
    </r>
    <r>
      <rPr>
        <sz val="9"/>
        <color rgb="FF000000"/>
        <rFont val="Calibri"/>
        <family val="2"/>
        <scheme val="minor"/>
      </rPr>
      <t>- PRNV se evaluará de acuerdo a tres (3) criterios:</t>
    </r>
  </si>
  <si>
    <t>1) Formulación de Planes de acción para la ejecución del PRNV en la jurisdicción de cada Autoridad Ambiental</t>
  </si>
  <si>
    <t>2) Conformación de la Ventanilla/Nodo de Negocios Verdes o realización de alianzas o acuerdos con otras instituciones.</t>
  </si>
  <si>
    <t>3) Contar con mínimo dos pilotos de Negocios Verdes verificados bajo los criterios descritos en el Plan Nacional de Negocios Verdes y PRNV</t>
  </si>
  <si>
    <t>Las principales acciones relacionadas con la ejecución Implementación del Programa Regional de Negocios Verdes por la autoridad ambiental son:</t>
  </si>
  <si>
    <r>
      <t>1)</t>
    </r>
    <r>
      <rPr>
        <sz val="7"/>
        <color rgb="FF000000"/>
        <rFont val="Times New Roman"/>
        <family val="1"/>
      </rPr>
      <t xml:space="preserve">      </t>
    </r>
    <r>
      <rPr>
        <sz val="9"/>
        <color rgb="FF000000"/>
        <rFont val="Calibri"/>
        <family val="2"/>
      </rPr>
      <t>Formulación de los Planes de Acción para la ejecución del Programa Regional de Negocios Verdes</t>
    </r>
  </si>
  <si>
    <r>
      <t>a)</t>
    </r>
    <r>
      <rPr>
        <sz val="7"/>
        <color rgb="FF000000"/>
        <rFont val="Times New Roman"/>
        <family val="1"/>
      </rPr>
      <t xml:space="preserve">      </t>
    </r>
    <r>
      <rPr>
        <sz val="9"/>
        <color rgb="FF000000"/>
        <rFont val="Calibri"/>
        <family val="2"/>
      </rPr>
      <t>Talleres de construcción del plan de trabajo, de la Corporación en el marco de la etapa de planeación.</t>
    </r>
  </si>
  <si>
    <r>
      <t>b)</t>
    </r>
    <r>
      <rPr>
        <sz val="7"/>
        <color rgb="FF000000"/>
        <rFont val="Times New Roman"/>
        <family val="1"/>
      </rPr>
      <t xml:space="preserve">      </t>
    </r>
    <r>
      <rPr>
        <sz val="9"/>
        <color rgb="FF000000"/>
        <rFont val="Calibri"/>
        <family val="2"/>
      </rPr>
      <t>Capacitación en criterios de Negocios Verdes</t>
    </r>
  </si>
  <si>
    <r>
      <t>c)</t>
    </r>
    <r>
      <rPr>
        <sz val="7"/>
        <color rgb="FF000000"/>
        <rFont val="Times New Roman"/>
        <family val="1"/>
      </rPr>
      <t xml:space="preserve">       </t>
    </r>
    <r>
      <rPr>
        <sz val="9"/>
        <color rgb="FF000000"/>
        <rFont val="Calibri"/>
        <family val="2"/>
      </rPr>
      <t>Levantamiento Línea Base de Negocios Verdes en la región</t>
    </r>
  </si>
  <si>
    <r>
      <t>2)</t>
    </r>
    <r>
      <rPr>
        <sz val="7"/>
        <color rgb="FF000000"/>
        <rFont val="Times New Roman"/>
        <family val="1"/>
      </rPr>
      <t xml:space="preserve">      </t>
    </r>
    <r>
      <rPr>
        <sz val="9"/>
        <color rgb="FF000000"/>
        <rFont val="Calibri"/>
        <family val="2"/>
      </rPr>
      <t>Conformación de la ventanilla o nodo de negocios verdes o realización de alianzas o acuerdos con otras instituciones para la implementación en la AA</t>
    </r>
  </si>
  <si>
    <r>
      <t>a)</t>
    </r>
    <r>
      <rPr>
        <sz val="7"/>
        <color rgb="FF000000"/>
        <rFont val="Times New Roman"/>
        <family val="1"/>
      </rPr>
      <t xml:space="preserve">      </t>
    </r>
    <r>
      <rPr>
        <sz val="9"/>
        <color rgb="FF000000"/>
        <rFont val="Calibri"/>
        <family val="2"/>
      </rPr>
      <t>Protocolización de la creación de la ventanilla o nodo de negocios verdes en la A.A.</t>
    </r>
  </si>
  <si>
    <r>
      <t>b)</t>
    </r>
    <r>
      <rPr>
        <sz val="7"/>
        <color rgb="FF000000"/>
        <rFont val="Times New Roman"/>
        <family val="1"/>
      </rPr>
      <t xml:space="preserve">      </t>
    </r>
    <r>
      <rPr>
        <sz val="9"/>
        <color rgb="FF000000"/>
        <rFont val="Calibri"/>
        <family val="2"/>
      </rPr>
      <t>Suscripción de alianzas o acuerdos publico privadas para la ejecución del PRNV (*)</t>
    </r>
  </si>
  <si>
    <r>
      <t>3)</t>
    </r>
    <r>
      <rPr>
        <sz val="7"/>
        <color rgb="FF000000"/>
        <rFont val="Times New Roman"/>
        <family val="1"/>
      </rPr>
      <t xml:space="preserve">      </t>
    </r>
    <r>
      <rPr>
        <sz val="9"/>
        <color rgb="FF000000"/>
        <rFont val="Calibri"/>
        <family val="2"/>
      </rPr>
      <t>Identificación de la línea base de negocios verdes verificados bajo la herramienta de negocios verdes (Guía de Verificación y Evaluación de Criterios de Negocios Verdes).</t>
    </r>
  </si>
  <si>
    <r>
      <t>a)</t>
    </r>
    <r>
      <rPr>
        <sz val="7"/>
        <color rgb="FF000000"/>
        <rFont val="Times New Roman"/>
        <family val="1"/>
      </rPr>
      <t xml:space="preserve">      </t>
    </r>
    <r>
      <rPr>
        <sz val="9"/>
        <color rgb="FF000000"/>
        <rFont val="Calibri"/>
        <family val="2"/>
      </rPr>
      <t>Al menos dos (2) pilotos verificados por la autoridad ambiental</t>
    </r>
  </si>
  <si>
    <r>
      <t>b)</t>
    </r>
    <r>
      <rPr>
        <sz val="7"/>
        <color rgb="FF000000"/>
        <rFont val="Times New Roman"/>
        <family val="1"/>
      </rPr>
      <t xml:space="preserve">      </t>
    </r>
    <r>
      <rPr>
        <sz val="9"/>
        <color rgb="FF000000"/>
        <rFont val="Calibri"/>
        <family val="2"/>
      </rPr>
      <t>Acompañamiento en la implementación de los planes de mejora</t>
    </r>
  </si>
  <si>
    <r>
      <t>4)</t>
    </r>
    <r>
      <rPr>
        <sz val="7"/>
        <color rgb="FF000000"/>
        <rFont val="Times New Roman"/>
        <family val="1"/>
      </rPr>
      <t xml:space="preserve">      </t>
    </r>
    <r>
      <rPr>
        <sz val="9"/>
        <color rgb="FF000000"/>
        <rFont val="Calibri"/>
        <family val="2"/>
      </rPr>
      <t>Comercialización:</t>
    </r>
  </si>
  <si>
    <r>
      <t>a)</t>
    </r>
    <r>
      <rPr>
        <sz val="7"/>
        <color rgb="FF000000"/>
        <rFont val="Times New Roman"/>
        <family val="1"/>
      </rPr>
      <t xml:space="preserve">      </t>
    </r>
    <r>
      <rPr>
        <sz val="9"/>
        <color rgb="FF000000"/>
        <rFont val="Calibri"/>
        <family val="2"/>
      </rPr>
      <t>Construcción de la estrategia regional de N.V. teniendo en cuenta la oferta y demanda regional.</t>
    </r>
  </si>
  <si>
    <r>
      <t>b)</t>
    </r>
    <r>
      <rPr>
        <sz val="7"/>
        <color rgb="FF000000"/>
        <rFont val="Times New Roman"/>
        <family val="1"/>
      </rPr>
      <t xml:space="preserve">      </t>
    </r>
    <r>
      <rPr>
        <sz val="9"/>
        <color rgb="FF000000"/>
        <rFont val="Calibri"/>
        <family val="2"/>
      </rPr>
      <t>Base de datos de N.V. verificados para alimentar el portafolio de bienes y servicios de negocios del MADS</t>
    </r>
  </si>
  <si>
    <r>
      <t>c)</t>
    </r>
    <r>
      <rPr>
        <sz val="7"/>
        <color rgb="FF000000"/>
        <rFont val="Times New Roman"/>
        <family val="1"/>
      </rPr>
      <t xml:space="preserve">       </t>
    </r>
    <r>
      <rPr>
        <sz val="9"/>
        <color rgb="FF000000"/>
        <rFont val="Calibri"/>
        <family val="2"/>
      </rPr>
      <t>Identificación, Participación y/o realización de ferias de promoción de los N.V.</t>
    </r>
  </si>
  <si>
    <t>* Nota: De manera consistente con el Indicador de Meta Nacional del Plan Nacional de Desarrollo "Programa Regional de Negocios Verdes". Este incluye en la "Metodología de Medición" la conformación de la ventanilla o nodo de negocios o la realización de alianzas o acuerdos con otras instituciones para la implementación del Programa Regional de Negocios Verdes en la autoridad ambiental. Adicionalmente, la publicación "Metodología para implementar el Programa Regional de Negocios Verdes" incluye el proceso de articulación de actores con el objetivo de iniciar el proceso con la autoridad ambiental y entes territoriales para la conformación de la Ventanilla/Nodo de NV o realización de alianzas o acuerdos con otras instituciones para la implementación del PRNV.</t>
  </si>
  <si>
    <t>El listado anterior es indicativo. Las acciones a ser realizadas por las Corporaciones deben corresponder a las acciones priorizadas en el respectivo PRNV.</t>
  </si>
  <si>
    <r>
      <t xml:space="preserve">IPRVAA </t>
    </r>
    <r>
      <rPr>
        <vertAlign val="subscript"/>
        <sz val="9"/>
        <color rgb="FF000000"/>
        <rFont val="Calibri"/>
        <family val="2"/>
        <scheme val="minor"/>
      </rPr>
      <t>t</t>
    </r>
    <r>
      <rPr>
        <sz val="9"/>
        <color rgb="FF000000"/>
        <rFont val="Calibri"/>
        <family val="2"/>
        <scheme val="minor"/>
      </rPr>
      <t xml:space="preserve"> = Implementación del Programa Regional de Negocios Verdes por la autoridad ambiental, en el tiempo t.</t>
    </r>
  </si>
  <si>
    <r>
      <t xml:space="preserve">EAPRNV </t>
    </r>
    <r>
      <rPr>
        <vertAlign val="subscript"/>
        <sz val="9"/>
        <color rgb="FF000000"/>
        <rFont val="Calibri"/>
        <family val="2"/>
        <scheme val="minor"/>
      </rPr>
      <t>1t</t>
    </r>
    <r>
      <rPr>
        <sz val="9"/>
        <color rgb="FF000000"/>
        <rFont val="Calibri"/>
        <family val="2"/>
        <scheme val="minor"/>
      </rPr>
      <t xml:space="preserve"> = Ejecución de acción 1 relacionada con el Programa Regional de Negocios Verdes, en el tiempo t.</t>
    </r>
  </si>
  <si>
    <r>
      <t xml:space="preserve">EAPRNV </t>
    </r>
    <r>
      <rPr>
        <vertAlign val="subscript"/>
        <sz val="9"/>
        <color rgb="FF000000"/>
        <rFont val="Calibri"/>
        <family val="2"/>
        <scheme val="minor"/>
      </rPr>
      <t>2t</t>
    </r>
    <r>
      <rPr>
        <sz val="9"/>
        <color rgb="FF000000"/>
        <rFont val="Calibri"/>
        <family val="2"/>
        <scheme val="minor"/>
      </rPr>
      <t xml:space="preserve"> = Ejecución de acción 2 relacionada con el Programa Regional de Negocios Verdes, en el tiempo t.</t>
    </r>
  </si>
  <si>
    <r>
      <t xml:space="preserve">EAPRNV </t>
    </r>
    <r>
      <rPr>
        <vertAlign val="subscript"/>
        <sz val="9"/>
        <color rgb="FF000000"/>
        <rFont val="Calibri"/>
        <family val="2"/>
        <scheme val="minor"/>
      </rPr>
      <t>nt</t>
    </r>
    <r>
      <rPr>
        <sz val="9"/>
        <color rgb="FF000000"/>
        <rFont val="Calibri"/>
        <family val="2"/>
        <scheme val="minor"/>
      </rPr>
      <t xml:space="preserve"> = Ejecución de acción N relacionada con el Programa Regional de Negocios Verdes, en el tiempo t.</t>
    </r>
  </si>
  <si>
    <r>
      <t>a = ponderador de EAPRNV</t>
    </r>
    <r>
      <rPr>
        <vertAlign val="subscript"/>
        <sz val="9"/>
        <color rgb="FF000000"/>
        <rFont val="Calibri"/>
        <family val="2"/>
        <scheme val="minor"/>
      </rPr>
      <t>1</t>
    </r>
  </si>
  <si>
    <r>
      <t>b = ponderador de EAPRNV</t>
    </r>
    <r>
      <rPr>
        <vertAlign val="subscript"/>
        <sz val="9"/>
        <color rgb="FF000000"/>
        <rFont val="Calibri"/>
        <family val="2"/>
        <scheme val="minor"/>
      </rPr>
      <t>2</t>
    </r>
  </si>
  <si>
    <r>
      <t>z = ponderador de EAPRNV</t>
    </r>
    <r>
      <rPr>
        <vertAlign val="subscript"/>
        <sz val="9"/>
        <color rgb="FF000000"/>
        <rFont val="Calibri"/>
        <family val="2"/>
        <scheme val="minor"/>
      </rPr>
      <t>n</t>
    </r>
  </si>
  <si>
    <t>a + b + c+…+z = 1</t>
  </si>
  <si>
    <t>Ejecución presupuestal de las acciones relacionadas con la Implementación del Programa Regional de Negocios Verdes por la autoridad ambiental</t>
  </si>
  <si>
    <r>
      <t xml:space="preserve">EAPRNV </t>
    </r>
    <r>
      <rPr>
        <vertAlign val="subscript"/>
        <sz val="9"/>
        <color rgb="FF000000"/>
        <rFont val="Calibri"/>
        <family val="2"/>
        <scheme val="minor"/>
      </rPr>
      <t>i</t>
    </r>
    <r>
      <rPr>
        <sz val="9"/>
        <color rgb="FF000000"/>
        <rFont val="Calibri"/>
        <family val="2"/>
        <scheme val="minor"/>
      </rPr>
      <t xml:space="preserve"> = Ejecución presupuestal de la acción </t>
    </r>
    <r>
      <rPr>
        <i/>
        <sz val="9"/>
        <color rgb="FF000000"/>
        <rFont val="Calibri"/>
        <family val="2"/>
        <scheme val="minor"/>
      </rPr>
      <t>i</t>
    </r>
    <r>
      <rPr>
        <sz val="9"/>
        <color rgb="FF000000"/>
        <rFont val="Calibri"/>
        <family val="2"/>
        <scheme val="minor"/>
      </rPr>
      <t xml:space="preserve"> asociada al Programa Regional de Negocios Verdes por la autoridad ambiental, en el año t.</t>
    </r>
  </si>
  <si>
    <r>
      <t xml:space="preserve">CAPRNV </t>
    </r>
    <r>
      <rPr>
        <vertAlign val="subscript"/>
        <sz val="9"/>
        <color rgb="FF000000"/>
        <rFont val="Calibri"/>
        <family val="2"/>
        <scheme val="minor"/>
      </rPr>
      <t>it</t>
    </r>
    <r>
      <rPr>
        <sz val="9"/>
        <color rgb="FF000000"/>
        <rFont val="Calibri"/>
        <family val="2"/>
        <scheme val="minor"/>
      </rPr>
      <t xml:space="preserve"> = Compromisos correspondientes a la acción i en el marco del Programa Regional de Negocios Verdes, en el año t.</t>
    </r>
  </si>
  <si>
    <r>
      <t xml:space="preserve">PDAPRNV </t>
    </r>
    <r>
      <rPr>
        <vertAlign val="subscript"/>
        <sz val="9"/>
        <color rgb="FF000000"/>
        <rFont val="Calibri"/>
        <family val="2"/>
        <scheme val="minor"/>
      </rPr>
      <t>it</t>
    </r>
    <r>
      <rPr>
        <sz val="9"/>
        <color rgb="FF000000"/>
        <rFont val="Calibri"/>
        <family val="2"/>
        <scheme val="minor"/>
      </rPr>
      <t xml:space="preserve"> = Presupuesto definitivo a la acción i en el marco del Programa Regional de Negocios Verdes, en el año t.</t>
    </r>
  </si>
  <si>
    <t>Número de acciones relacionadas con la implementación del Programa Regional de Negocios Verdes por la autoridad ambiental</t>
  </si>
  <si>
    <t>Presupuesto definitivo</t>
  </si>
  <si>
    <t>Ejecución física y financiera de acciones relacionadas con la implementación del Programa Regional de Negocios Verdes por la autoridad ambiental</t>
  </si>
  <si>
    <t>(*) Nombre de la acción, actividad o proyecto en el Plan de Acción de la Corporación</t>
  </si>
  <si>
    <t>Cálculo de la ejecución física y financiera de acciones relacionadas con la implementación del Programa Regional de Negocios Verdes por la autoridad ambiental</t>
  </si>
  <si>
    <t>Avance Físico</t>
  </si>
  <si>
    <t>Ejecución Anual</t>
  </si>
  <si>
    <t>El indicador hace seguimiento a la contribución de las CAR a la ejecución del Plan Nacional de Negocios Verdes y el Plan Regional de Negocios Verdes. Cuanto más cercano a cien por ciento, mayor es el cumplimiento de las metas, a cargo de la Autoridad Ambiental, en el marco del Plan Nacional de Negocios Verdes y el Plan Regional de Negocios Verdes.</t>
  </si>
  <si>
    <r>
      <t>Hoja Metodológica de referencia:</t>
    </r>
    <r>
      <rPr>
        <sz val="9"/>
        <color rgb="FF000000"/>
        <rFont val="Calibri"/>
        <family val="2"/>
        <scheme val="minor"/>
      </rPr>
      <t xml:space="preserve"> MADS (2016). </t>
    </r>
    <r>
      <rPr>
        <i/>
        <sz val="9"/>
        <color rgb="FF000000"/>
        <rFont val="Calibri"/>
        <family val="2"/>
        <scheme val="minor"/>
      </rPr>
      <t>Hoja metodológica Implementación del programa regional de negocios verdes por la autoridad ambiental (Versión 1.0).</t>
    </r>
    <r>
      <rPr>
        <sz val="9"/>
        <color rgb="FF000000"/>
        <rFont val="Calibri"/>
        <family val="2"/>
        <scheme val="minor"/>
      </rPr>
      <t xml:space="preserve"> Ministerio de Ambiente y Desarrollo Sostenible MADS, DGOAT-SINA y ONV.</t>
    </r>
  </si>
  <si>
    <t>Tiempo promedio de trámite para la resolución de autorizaciones ambientales otorgadas por la corporación</t>
  </si>
  <si>
    <t>El tiempo promedio de trámite o procedimiento para la resolución de autorizaciones ambientales otorgadas por las autoridades ambientales es el resultado de la suma de los tiempos de cada trámite (licencias ambientales, concesiones de agua, permisos de aprovechamiento forestal, permisos de emisiones atmosféricas y permisos de vertimiento de agua), dividido en el número de trámites resueltos por la autoridad ambiental.</t>
  </si>
  <si>
    <t xml:space="preserve">Se entiende por tiempo efectivo, el periodo de tiempo en días que dura el proceso en manos de la Corporación, que resulta de descontar del tiempo total desde la radicación de la solicitud hasta la manifestación final de la autoridad ambiental, descontado el tiempo utilizado por el peticionario para atender los actos de trámites expedidos en el proceso. </t>
  </si>
  <si>
    <t>El indicador mide los cambios en la eficiencia por parte de la autoridad ambiental en la resolución de las solicitudes de autorizaciones ambientales (licencias ambientales, concesiones de agua, permisos de aprovechamiento forestal, permisos de emisiones atmosféricas y permisos de vertimiento de agua).</t>
  </si>
  <si>
    <t>Resolución 2202 de 2006.</t>
  </si>
  <si>
    <t>Licencias ambientales: Decreto 1076 de 2015</t>
  </si>
  <si>
    <t>Concesiones de agua: Decreto Ley 2811 de 1974, Decreto 1076 de 2015</t>
  </si>
  <si>
    <t>Permisos de vertimiento de agua: Decreto Ley 2811 de 1974, Decreto 1076 de 2015.</t>
  </si>
  <si>
    <t>Permisos de emisión: Decreto Ley 2811 de 1974, Decreto 1076 de 2015, Resolución 619 de 1997 y sus modificaciones, Resolución 909 de 2008 y sus modificaciones.</t>
  </si>
  <si>
    <t>Permisos de aprovechamiento forestal: Decreto Ley 2811 de 1974, Decreto 1076 de 2015, entre otros.</t>
  </si>
  <si>
    <r>
      <t>Las autorizaciones administrativas son 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t>
    </r>
  </si>
  <si>
    <t>A manera de ejemplo encontramos: concesiones de agua, permisos para la exploración y ocupación de cauces, playas y lechos, permisos de aprovechamiento forestal, permiso de emisiones atmosféricas y otros.</t>
  </si>
  <si>
    <t>La Ley 99 de 1993 en su artículo 70 establece como todo trámite ambiental requiere auto de iniciación para comenzar la evaluación hasta la fecha de emisión del acto administrativo definitivo que resuelve la solicitud.</t>
  </si>
  <si>
    <t>Sin embargo, cada autorización administrativa posee un procedimiento propio. El tiempo promedio de trámite para la evaluación de las licencias ambientales, permisos y autorizaciones otorgadas por las autoridades ambientales, se refiere al tiempo efectivo utilizado por la Corporación para manifestarse de manera positiva o negativa sobre la solicitud de licenciamiento o aprovechamiento de recursos, a partir de la fecha de radicación de la solicitud.</t>
  </si>
  <si>
    <t>Se debe entender como tiempo efectivo, el periodo de tiempo en días que dura el proceso en manos de la autoridad ambiental, que resulta de descontar del tiempo total desde la radicación de la solicitud hasta la manifestación final de la autoridad ambiental, descontado el tiempo utilizado por el peticionario para atender los actos de trámites expedidos en el proceso. En los casos de audiencias Públicas o consultas previas también se suspenden términos, los cuales se descuentan del tiempo efectivo de la evaluación.</t>
  </si>
  <si>
    <t xml:space="preserve">En el cálculo de las Solicitudes con vencimiento de términos dentro del periodo de reporte (Denominador del indicador), no se contabilizan las solicitudes que debieron ser resueltas en periodos de reporte anteriores, o que se resuelven antes de términos en los periodos anteriores del periodo de reporte. </t>
  </si>
  <si>
    <t>De igual forma, se aplicará la misma lógica para las solicitudes de concesiones de agua, permisos de aprovechamiento forestal, emisiones atmosféricas y permisos de vertimiento.</t>
  </si>
  <si>
    <t>Tx: Tiempo promedio efectivo de duración del trámite x.</t>
  </si>
  <si>
    <t>Ti: Tiempo de duración de cada trámite i en la categoría x.</t>
  </si>
  <si>
    <t>x = Licencias ambientales, concesiones de agua, permisos de aprovechamiento forestal, permisos de emisiones atmosféricas y permisos de vertimiento de agua.</t>
  </si>
  <si>
    <t>n: Número de trámites atendidos de cada una de las categorías analizadas (Licencia ambiental, concesión de agua, permiso de vertimiento de agua, aprovechamiento forestal, permiso de emisión).</t>
  </si>
  <si>
    <r>
      <t>Definición de las variables del indicador</t>
    </r>
    <r>
      <rPr>
        <sz val="9"/>
        <color rgb="FF000000"/>
        <rFont val="Calibri"/>
        <family val="2"/>
        <scheme val="minor"/>
      </rPr>
      <t>: Los procesos a analizar corresponderán a los trámites más comunes que se adelantan ante la autoridad ambiental, determinando su tiempo de duración así:</t>
    </r>
  </si>
  <si>
    <t>TL.A. = Tiempo efectivo de duración del trámite de otorgamiento de licencias ambientales</t>
  </si>
  <si>
    <t>TC.A. = Tiempo efectivo de duración del trámite de otorgamiento de una concesión de agua</t>
  </si>
  <si>
    <t>T.P.V. = Tiempo efectivo de duración del trámite de otorgamiento de un permiso de vertimiento</t>
  </si>
  <si>
    <t>T.A.F. = Tiempo efectivo de duración del trámite de otorgamiento de un aprovechamiento Forestal</t>
  </si>
  <si>
    <t xml:space="preserve">T.P.E. = Tiempo efectivo de duración del trámite de otorgamiento de un permiso de emisión </t>
  </si>
  <si>
    <t>Licencias ambientales</t>
  </si>
  <si>
    <t>TL.A. Tiempo efectivo de duración del trámite de otorgamiento de licencias ambientales (número de días)</t>
  </si>
  <si>
    <t xml:space="preserve">N L.A.: Número de solicitudes de licencia ambiental atendidos </t>
  </si>
  <si>
    <t>Tx L.A. Tiempo promedio efectivo de duración del trámite de licencias ambientales</t>
  </si>
  <si>
    <t>Concesiones de agua</t>
  </si>
  <si>
    <t xml:space="preserve">N C.A.S.: Número de solicitudes de concesión de agua recibidas en el periodo. </t>
  </si>
  <si>
    <t>Tx C.A.S. Tiempo promedio efectivo de duración del trámite de Concesiones de Agua.</t>
  </si>
  <si>
    <t>Permisos de vertimiento de agua</t>
  </si>
  <si>
    <t>TP.V. Tiempo efectivo de duración del trámite de otorgamiento de un permiso de vertimiento (número de días)</t>
  </si>
  <si>
    <t>N P.V.: Número de solicitudes de permisos de vertimiento recibidas en el periodo.</t>
  </si>
  <si>
    <t>Tx P.V. Tiempo promedio efectivo de duración del trámite de otorgamiento de un permiso de vertimiento.</t>
  </si>
  <si>
    <t>Permisos de aprovechamiento forestal</t>
  </si>
  <si>
    <t>TP.E. Tiempo efectivo de duración del trámite de otorgamiento de un permiso de emisión (número de días)</t>
  </si>
  <si>
    <t>N A.F. Número de solicitudes de permisos de aprovechamiento forestal recibidas en el periodo</t>
  </si>
  <si>
    <t xml:space="preserve">Tx A.F. Tiempo promedio efectivo de duración del trámite de otorgamiento de un permiso de aprovechamiento forestal </t>
  </si>
  <si>
    <t>Permisos de emisiones atmosféricas</t>
  </si>
  <si>
    <t xml:space="preserve">TP.E. Tiempo efectivo de duración del trámite de otorgamiento de un permiso de emisión (número de días) </t>
  </si>
  <si>
    <t>N P.E. Número de solicitudes de permisos de emisiones atmosféricas recibidas en el periodo</t>
  </si>
  <si>
    <t>Tx P.E. Tiempo promedio efectivo de duración del trámite de otorgamiento de un permiso de emisión</t>
  </si>
  <si>
    <t>Cuanto menor sea el tiempo promedio, teniendo como referencia los tiempos establecidos en la normativa, mayor es el cumplimiento por parte de la autoridad ambiental en la eficiencia en la resolución de las solicitudes de autorizaciones ambientales (licencias ambientales, concesiones de agua, permisos de aprovechamiento forestal, permisos de emisiones atmosféricas y permisos de vertimiento de agua).</t>
  </si>
  <si>
    <r>
      <t>Hoja Metodológica de referencia:</t>
    </r>
    <r>
      <rPr>
        <sz val="9"/>
        <color rgb="FF000000"/>
        <rFont val="Calibri"/>
        <family val="2"/>
        <scheme val="minor"/>
      </rPr>
      <t xml:space="preserve"> MADS (2016). </t>
    </r>
    <r>
      <rPr>
        <b/>
        <i/>
        <sz val="9"/>
        <color rgb="FF000000"/>
        <rFont val="Calibri"/>
        <family val="2"/>
        <scheme val="minor"/>
      </rPr>
      <t>Tiempo promedio de trámite para la resolución de autorizaciones ambientales otorgadas por la corporación</t>
    </r>
    <r>
      <rPr>
        <i/>
        <sz val="9"/>
        <color rgb="FF000000"/>
        <rFont val="Calibri"/>
        <family val="2"/>
        <scheme val="minor"/>
      </rPr>
      <t xml:space="preserve"> (Versión 1.0).</t>
    </r>
    <r>
      <rPr>
        <sz val="9"/>
        <color rgb="FF000000"/>
        <rFont val="Calibri"/>
        <family val="2"/>
        <scheme val="minor"/>
      </rPr>
      <t xml:space="preserve"> Ministerio de Ambiente y Desarrollo Sostenible MADS, DGOAT-SINA.</t>
    </r>
  </si>
  <si>
    <t>Porcentaje de autorizaciones ambientales con seguimiento</t>
  </si>
  <si>
    <t xml:space="preserve"> </t>
  </si>
  <si>
    <t>Es la relación entre el número de Autorizaciones ambientales con seguimiento con respecto a la meta de seguimiento de dichas autorizaciones por parte de la autoridad ambiental.</t>
  </si>
  <si>
    <t>El indicador mide el cumplimiento de las metas que la autoridad ambiental se ha propuesto alcanzar en relación con el seguimiento a las autorizaciones ambientales (Licencias ambientales, concesiones de agua, permisos de aprovechamiento forestal, permisos de emisiones atmosféricas y permisos de vertimiento de agua).</t>
  </si>
  <si>
    <t>Resolución 619 de 1997 modificada por la Res 1377 de 2015 y Resolución 909 de 2008 y sus modificaciones.</t>
  </si>
  <si>
    <r>
      <t>Las autorizaciones administrativas son</t>
    </r>
    <r>
      <rPr>
        <i/>
        <sz val="9"/>
        <color rgb="FF000000"/>
        <rFont val="Calibri"/>
        <family val="2"/>
        <scheme val="minor"/>
      </rPr>
      <t xml:space="preserve"> </t>
    </r>
    <r>
      <rPr>
        <sz val="9"/>
        <color rgb="FF000000"/>
        <rFont val="Calibri"/>
        <family val="2"/>
        <scheme val="minor"/>
      </rPr>
      <t>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 A manera de ejemplo encontramos: concesiones de agua, permisos para la exploración y ocupación de cauces, playas y lechos, permisos de aprovechamiento forestal, permiso de emisiones atmosféricas y otros.</t>
    </r>
  </si>
  <si>
    <t>Una vez otorgadas las autorizaciones administrativas corresponde a la autoridad ambiental realizar su respectivo seguimiento. A manera de ejemplo en licencias ambientales la autoridad ambiental define una priorización de los sectores y/o de los proyectos, obras o actividades licenciados, durante su construcción, operación, desmantelamiento o abandono, que son objeto de control y seguimiento. Esto con el fin de: 1. Verificar la implementación del Plan de Manejo Ambiental, seguimiento y monitoreo, y de contingencia, así como la eficiencia y eficacia de las medidas de manejo implementadas; 2. Constatar y exigir el cumplimiento de todos los términos, obligaciones y condiciones que se deriven de la licencia ambiental o Plan de Manejo Ambiental; 3. Corroborar cómo es el comportamiento real del medio ambiente y de los recursos naturales frente al desarrollo del proyecto; y 4. Evaluar el desempeño ambiental considerando las medidas de manejo establecidas para controlar los impactos ambientales.</t>
  </si>
  <si>
    <t>En el desarrollo de dicha gestión, la autoridad ambiental puede realizar entre otras actividades, visitas al lugar donde se desarrolla el proyecto, hacer requerimientos de información, corroborar, técnicamente o a través de pruebas, los resultados de los monitoreos realizados por el beneficiario de la licencia.</t>
  </si>
  <si>
    <t>Así mismo, para las concesiones de agua, los permisos de aprovechamiento forestal, las emisiones atmosféricas y los permisos de vertimiento de agua, la Corporación una meta cuatrienal y para cada una de las vigencias.</t>
  </si>
  <si>
    <r>
      <t xml:space="preserve">PTAACS </t>
    </r>
    <r>
      <rPr>
        <vertAlign val="subscript"/>
        <sz val="9"/>
        <color rgb="FF000000"/>
        <rFont val="Calibri"/>
        <family val="2"/>
        <scheme val="minor"/>
      </rPr>
      <t>t</t>
    </r>
    <r>
      <rPr>
        <sz val="9"/>
        <color rgb="FF000000"/>
        <rFont val="Calibri"/>
        <family val="2"/>
        <scheme val="minor"/>
      </rPr>
      <t xml:space="preserve"> = Porcentaje total de autorizaciones ambientales con seguimiento, en el tiempo t.</t>
    </r>
  </si>
  <si>
    <r>
      <t xml:space="preserve">PAACS </t>
    </r>
    <r>
      <rPr>
        <vertAlign val="subscript"/>
        <sz val="9"/>
        <color rgb="FF000000"/>
        <rFont val="Calibri"/>
        <family val="2"/>
        <scheme val="minor"/>
      </rPr>
      <t>i</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</si>
  <si>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t>i = Licencias ambientales, concesiones de agua, permisos de aprovechamiento forestal, permisos de emisiones atmosféricas y permisos de vertimiento de agua.</t>
  </si>
  <si>
    <r>
      <t>a</t>
    </r>
    <r>
      <rPr>
        <vertAlign val="subscript"/>
        <sz val="9"/>
        <color rgb="FF000000"/>
        <rFont val="Calibri"/>
        <family val="2"/>
        <scheme val="minor"/>
      </rPr>
      <t xml:space="preserve">i = </t>
    </r>
    <r>
      <rPr>
        <sz val="9"/>
        <color rgb="FF000000"/>
        <rFont val="Calibri"/>
        <family val="2"/>
        <scheme val="minor"/>
      </rPr>
      <t>Ponderación correspondiente a cada autorización ambiental (licencias ambientales, las concesiones de agua, los permisos de aprovechamiento forestal, los permisos de emisiones atmosféricas y los permisos de vertimiento de agua y PSMV). La suma de los ponderadores es igual a 1.</t>
    </r>
  </si>
  <si>
    <t>Porcentaje de seguimiento de cada autorización ambiental</t>
  </si>
  <si>
    <r>
      <t xml:space="preserve">PAACS </t>
    </r>
    <r>
      <rPr>
        <vertAlign val="subscript"/>
        <sz val="9"/>
        <color rgb="FF000000"/>
        <rFont val="Calibri"/>
        <family val="2"/>
        <scheme val="minor"/>
      </rPr>
      <t>it</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</si>
  <si>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r>
      <t xml:space="preserve">AACS </t>
    </r>
    <r>
      <rPr>
        <vertAlign val="subscript"/>
        <sz val="9"/>
        <color rgb="FF000000"/>
        <rFont val="Calibri"/>
        <family val="2"/>
        <scheme val="minor"/>
      </rPr>
      <t>it</t>
    </r>
    <r>
      <rPr>
        <sz val="9"/>
        <color rgb="FF000000"/>
        <rFont val="Calibri"/>
        <family val="2"/>
        <scheme val="minor"/>
      </rPr>
      <t xml:space="preserve"> = Número de autorizaciones ambientales</t>
    </r>
    <r>
      <rPr>
        <i/>
        <sz val="9"/>
        <color rgb="FF000000"/>
        <rFont val="Calibri"/>
        <family val="2"/>
        <scheme val="minor"/>
      </rPr>
      <t xml:space="preserve"> i</t>
    </r>
    <r>
      <rPr>
        <sz val="9"/>
        <color rgb="FF000000"/>
        <rFont val="Calibri"/>
        <family val="2"/>
        <scheme val="minor"/>
      </rPr>
      <t xml:space="preserve"> con seguimiento, en el tiempo t.</t>
    </r>
  </si>
  <si>
    <r>
      <t xml:space="preserve">MAACS </t>
    </r>
    <r>
      <rPr>
        <vertAlign val="subscript"/>
        <sz val="9"/>
        <color rgb="FF000000"/>
        <rFont val="Calibri"/>
        <family val="2"/>
        <scheme val="minor"/>
      </rPr>
      <t>it</t>
    </r>
    <r>
      <rPr>
        <sz val="9"/>
        <color rgb="FF000000"/>
        <rFont val="Calibri"/>
        <family val="2"/>
        <scheme val="minor"/>
      </rPr>
      <t xml:space="preserve"> = Meta de autorizaciones ambientales </t>
    </r>
    <r>
      <rPr>
        <i/>
        <sz val="9"/>
        <color rgb="FF000000"/>
        <rFont val="Calibri"/>
        <family val="2"/>
        <scheme val="minor"/>
      </rPr>
      <t>i</t>
    </r>
    <r>
      <rPr>
        <sz val="9"/>
        <color rgb="FF000000"/>
        <rFont val="Calibri"/>
        <family val="2"/>
        <scheme val="minor"/>
      </rPr>
      <t xml:space="preserve"> con seguimiento, en el tiempo t.</t>
    </r>
  </si>
  <si>
    <t>La meta de número de autorizaciones ambientales sujetos a seguimiento es establecida por la Corporación tanto para el cuatrienio como para cada una de las vigencias.</t>
  </si>
  <si>
    <t>Seguimiento de licencias ambientales</t>
  </si>
  <si>
    <t>Número total de licencias ambientales priorizadas por la Corporación para hacer seguimiento en el cuatrienio:</t>
  </si>
  <si>
    <t>Meta de licencias ambientales con seguimiento (MLACS)</t>
  </si>
  <si>
    <t>Número de licencias ambientales con seguimiento (LACS)</t>
  </si>
  <si>
    <t>Porcentaje de licencias ambientales con seguimiento (PLACS)</t>
  </si>
  <si>
    <t>Detalle de seguimiento a licencias ambientales en la vigencia</t>
  </si>
  <si>
    <t>Sector</t>
  </si>
  <si>
    <t>Número de licencias por sector</t>
  </si>
  <si>
    <t>Número de expedientes activos</t>
  </si>
  <si>
    <t>Meta de seguimiento (número)</t>
  </si>
  <si>
    <t>Licencias con seguimiento</t>
  </si>
  <si>
    <t>(número)</t>
  </si>
  <si>
    <t>Seguimiento de concesiones de agua</t>
  </si>
  <si>
    <t>Valor</t>
  </si>
  <si>
    <t>Seguimiento de concesiones de agua (número)</t>
  </si>
  <si>
    <t>Meta de número de concesiones de agua con seguimiento (MCACS)</t>
  </si>
  <si>
    <t>Número de concesiones de agua con seguimiento (CACS)</t>
  </si>
  <si>
    <t>Porcentaje de concesiones de agua con seguimiento (PCACS)</t>
  </si>
  <si>
    <t>Seguimiento de concesiones de agua (metros cúbicos / segundo)</t>
  </si>
  <si>
    <t>Meta de concesiones de agua con seguimiento (MCACSMC)</t>
  </si>
  <si>
    <t>Concesiones de agua con seguimiento (CACSMC)</t>
  </si>
  <si>
    <t>Porcentaje de concesiones de agua con seguimiento (PCACSMC)</t>
  </si>
  <si>
    <t>Seguimiento de permisos de vertimiento de agua (número)</t>
  </si>
  <si>
    <t>Meta de número de permisos de vertimiento de agua con seguimiento (MVACS)</t>
  </si>
  <si>
    <t>Número de permisos de vertimiento de agua con seguimiento (VACS)</t>
  </si>
  <si>
    <t>Porcentaje de permisos de vertimiento de agua con seguimiento (PVACS)</t>
  </si>
  <si>
    <t>Seguimiento de permisos de vertimiento de agua (metros cúbicos / segundo) y PSMV</t>
  </si>
  <si>
    <t>Meta de permisos de vertimiento de agua con seguimiento (MVACSMC)</t>
  </si>
  <si>
    <t>Permisos de vertimiento de agua con seguimiento (VACSMC)</t>
  </si>
  <si>
    <t>Porcentaje de permisos de vertimiento de agua con seguimiento (PVACSMC)</t>
  </si>
  <si>
    <t>Seguimiento de permisos de aprovechamiento forestal</t>
  </si>
  <si>
    <t>Seguimiento de permisos de aprovechamiento forestal (número)</t>
  </si>
  <si>
    <t>Meta de número de permisos de aprovechamiento forestal con seguimiento (MPAFCS)</t>
  </si>
  <si>
    <t>Número de permisos de aprovechamiento forestal con seguimiento (PAFCS)</t>
  </si>
  <si>
    <t>Porcentaje de permisos de aprovechamiento forestal con seguimiento (PPAFCS)</t>
  </si>
  <si>
    <t>Seguimiento de permisos de aprovechamiento forestal (metros cúbicos)</t>
  </si>
  <si>
    <t>Meta de permisos de aprovechamiento forestal con seguimiento (MPACFSMC)</t>
  </si>
  <si>
    <t>Permisos de aprovechamiento forestal con seguimiento (PAFCSMC)</t>
  </si>
  <si>
    <t>Porcentaje de permisos de aprovechamiento forestal con seguimiento (PPAFCSMC)</t>
  </si>
  <si>
    <t>Seguimiento de permisos de emisiones atmosféricas</t>
  </si>
  <si>
    <t>Seguimiento de permisos de emisiones atmosféricas (número)</t>
  </si>
  <si>
    <t>Meta de número de permisos de emisiones atmosféricas con seguimiento (MPEACS)</t>
  </si>
  <si>
    <t>Número de permisos de emisiones atmosféricas con seguimiento (EACS)</t>
  </si>
  <si>
    <t>Porcentaje de permisos de emisiones atmosféricas con seguimiento (PEACS)</t>
  </si>
  <si>
    <t>Cuanto más cercano a cien por ciento, mayor es el cumplimiento de las metas que la autoridad ambiental se ha propuesto alcanzar en relación con el seguimiento a las autorizaciones ambientales (licencias ambientales, concesiones de agua, aprovechamiento forestal, emisiones atmosféricas y permisos de vertimiento).</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</si>
  <si>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autorizaciones ambientales con seguimiento (Versión 1.0).</t>
    </r>
    <r>
      <rPr>
        <sz val="9"/>
        <color rgb="FF000000"/>
        <rFont val="Calibri"/>
        <family val="2"/>
        <scheme val="minor"/>
      </rPr>
      <t xml:space="preserve"> Ministerio de Ambiente y Desarrollo Sostenible, DGOAT-SINA.</t>
    </r>
  </si>
  <si>
    <t>Porcentaje de Procesos Sancionatorios Resueltos</t>
  </si>
  <si>
    <t>Es la relación entre el número de actos administrativos de determinación de la responsabilidad o de cesación de procedimiento expedidos, con respecto al número de actos administrativos de iniciación de procedimiento sancionatorio expedidos por la autoridad ambiental.</t>
  </si>
  <si>
    <r>
      <t>E</t>
    </r>
    <r>
      <rPr>
        <sz val="9"/>
        <color rgb="FF000000"/>
        <rFont val="Calibri"/>
        <family val="2"/>
        <scheme val="minor"/>
      </rPr>
      <t>l indicador mide el cumplimiento por parte de la autoridad ambiental en la gestión de los procesos sancionatorios abiertos, con relación a la ocurrencia de infracciones en materia ambiental en su jurisdicción.</t>
    </r>
  </si>
  <si>
    <t>Ley 99 de 1993, Ley Marco del Medio Ambiente</t>
  </si>
  <si>
    <t>Ley 1333 de 2009, Procedimiento sancionatorio ambiental</t>
  </si>
  <si>
    <t>La autoridad ambiental está en la obligación de establecer la ocurrencia o no de presuntas infracciones ambientales y de determinar la existencia o no de responsabilidad, y en caso afirmativo, sancionar a los responsables de manera oportuna, de tal manera que se garantice el cumplimiento de la normatividad ambiental vigente en las respectivas jurisdicciones de las autoridades ambientales.</t>
  </si>
  <si>
    <t>De conformidad con lo establecido en el artículo 5° de la Ley 1333 de 2009, se considera infracción en materia ambiental “toda acción u omisión que constituya violación de las normas contenidas en el Código de Recursos Naturales Renovables, Decreto-ley 2811 de 1974, en la Ley 99 de 1993, en la Ley 165 de 1994 y en las demás disposiciones ambientales vigentes en que las sustituyan o modifiquen y en los actos administrativos emanados de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t>
  </si>
  <si>
    <t>El acto administrativo de iniciación, es el acto mediante el cual se ordena el inicio del procedimiento sancionatorio para verificar los hechos u omisiones constitutivas de infracción a las normas ambientales, de conformidad con el art. 18 de la Ley 1333 de 2009.</t>
  </si>
  <si>
    <t>Cuando aparezca plenamente demostrada alguna de las causales de cesación del procedimiento, se expide un acto administrativo en tal sentido, de conformidad con el artículo 23 de la Ley 1333 de 2009.</t>
  </si>
  <si>
    <t>El acto administrativo de determinación de responsabilidad, es el acto mediante el cual se declara o no la responsabilidad del infractor por violación de la norma ambiental.</t>
  </si>
  <si>
    <r>
      <t xml:space="preserve">PPSR </t>
    </r>
    <r>
      <rPr>
        <vertAlign val="subscript"/>
        <sz val="9"/>
        <color rgb="FF000000"/>
        <rFont val="Calibri"/>
        <family val="2"/>
        <scheme val="minor"/>
      </rPr>
      <t>t</t>
    </r>
    <r>
      <rPr>
        <sz val="9"/>
        <color rgb="FF000000"/>
        <rFont val="Calibri"/>
        <family val="2"/>
        <scheme val="minor"/>
      </rPr>
      <t xml:space="preserve"> = Porcentaje de Procesos Sancionatorios Resueltos, en el tiempo t.</t>
    </r>
  </si>
  <si>
    <r>
      <t xml:space="preserve">ADR </t>
    </r>
    <r>
      <rPr>
        <vertAlign val="subscript"/>
        <sz val="9"/>
        <color rgb="FF000000"/>
        <rFont val="Calibri"/>
        <family val="2"/>
        <scheme val="minor"/>
      </rPr>
      <t>t</t>
    </r>
    <r>
      <rPr>
        <sz val="9"/>
        <color rgb="FF000000"/>
        <rFont val="Calibri"/>
        <family val="2"/>
        <scheme val="minor"/>
      </rPr>
      <t xml:space="preserve"> = Número de actos administrativos de determinación de la responsabilidad expedidos, en el tiempo t.</t>
    </r>
  </si>
  <si>
    <r>
      <t xml:space="preserve">ACP </t>
    </r>
    <r>
      <rPr>
        <vertAlign val="subscript"/>
        <sz val="9"/>
        <color rgb="FF000000"/>
        <rFont val="Calibri"/>
        <family val="2"/>
        <scheme val="minor"/>
      </rPr>
      <t>t</t>
    </r>
    <r>
      <rPr>
        <sz val="9"/>
        <color rgb="FF000000"/>
        <rFont val="Calibri"/>
        <family val="2"/>
        <scheme val="minor"/>
      </rPr>
      <t xml:space="preserve"> = Número de actos administrativos de cesación de procedimiento expedidos, en el tiempo t.</t>
    </r>
  </si>
  <si>
    <t>AIPS = Número de actos administrativos de iniciación de procedimiento sancionatorio expedidos.</t>
  </si>
  <si>
    <t>La variable AIPS comprende el total de los actos administrativos de iniciación de procedimiento sancionatorio expedidos en la vigencia respectiva, más los actos administrativos de iniciación de procedimiento cuyo proceso sancionatorio que se encuentre sin acto administrativo de determinación de la responsabilidad o de cesación de procedimiento expedido, a 31 de diciembre de la vigencia anterior.</t>
  </si>
  <si>
    <t>Número de actos administrativos de iniciación de procedimiento sancionatorio expedidos (AIPS)</t>
  </si>
  <si>
    <t>Número de actos administrativos de determinación de la responsabilidad expedidos en la vigencia (ADR)</t>
  </si>
  <si>
    <t>Número de actos administrativos de cesación de procedimiento expedidos en la vigencia (ACP)</t>
  </si>
  <si>
    <t>Porcentaje de Procesos Sancionatorios Resueltos (PPSR)</t>
  </si>
  <si>
    <t>Cuanto más cercano a cien por ciento, mayor es el cumplimiento por parte de la autoridad ambiental de su función de adelantar los procesos sancionatorios por la comisión de infracciones en materia ambiental.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</si>
  <si>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Procesos Sancionatorios Resueltos (Versión 1.0).</t>
    </r>
    <r>
      <rPr>
        <sz val="9"/>
        <color rgb="FF000000"/>
        <rFont val="Calibri"/>
        <family val="2"/>
        <scheme val="minor"/>
      </rPr>
      <t xml:space="preserve"> Ministerio de Ambiente y Desarrollo Sostenible, DGOAT-SINA.</t>
    </r>
  </si>
  <si>
    <t>Porcentaje de municipios asesorados o asistidos en la inclusión del componente ambiental en los procesos de planificación y ordenamiento territorial, con énfasis en la incorporación de las determinantes ambientales para la revisión y ajuste de los POT</t>
  </si>
  <si>
    <t>Es la relación entre el número de municipios asesorados o asistidos en temas relacionados con la inclusión del componente ambiental en los procesos de planificación y ordenamiento territorial, con énfasis en la incorporación de las determinantes ambientales para la revisión y ajuste de los POT, con respecto a la meta de municipios a ser asesorados en dicha incorporación.</t>
  </si>
  <si>
    <t>El indicador mide el cumplimiento de las metas establecidas, por parte de la Corporación Autónoma Regional, en relación con la asesoría a los municipios en la inclusión del componente ambiental en los procesos de planificación y ordenamiento territorial, con énfasis en la incorporación de las determinantes ambientales en la actualización o revisión de los planes de ordenamiento territorial. (Incluye POT, PBOT, EOT)</t>
  </si>
  <si>
    <t>Ley 99 de 1993, Ley Marco del Medio Ambiente. artículo 31, Numerales 4) , 5) y 29) en cuanto a funciones de las CAR (Coordinar el proceso de preparación de los planes, programas y proyectos de desarrollo medioambiental que deban formular los diferentes organismos y entidades integrantes del Sistema Nacional Ambiental (SINA) en el área de su jurisdicción y en especial, asesorar a los Departamentos, Distritos y Municipios de su comprensión territorial en la definición de los planes de desarrollo ambiental y en sus programas y proyectos en materia de protección del medio ambiente y los recursos naturales renovables, de manera que se asegure la armonía y coherencia de las políticas y acciones adoptadas por las distintas entidades territoriales; Participar con los demás organismos y entes competentes en el ámbito de su jurisdicción, en los procesos de planificación y ordenamiento territorial a fin de que el factor ambiental sea tenido en cuenta en las decisiones que se adopten; y Apoyar a los concejos municipales, a las asambleas departamentales y a los consejos de las entidades territoriales indígenas en las funciones de planificación que les otorga la Constitución Nacional).</t>
  </si>
  <si>
    <t>Ley 388 de 1997, Planes de Ordenamiento Territorial. Artículo 10, numeral 1) Determinantes de los planes de ordenamiento territorial. En la elaboración y adopción de sus planes de ordenamiento territorial los municipios y distritos deberán tener en cuenta las siguientes determinantes, que constituyen normas de superior jerarquía, en sus propios ámbitos de competencia, de acuerdo con la Constitución y las leyes: 1.) Las relacionadas con la conservación y protección del medio ambiente, los recursos naturales la prevención de amenazas y riesgos naturales; Artículo 24) Instancias de concertación y consulta. El alcalde distrital o municipal, a través de las oficinas de planeación o de la dependencia que haga sus veces, será responsable de coordinar la formulación oportuna del proyecto del plan de Ordenamiento Territorial, y de someterlo a consideración del Consejo de Gobierno. En todo caso, antes de la presentación del proyecto de plan de ordenamiento territorial a consideración del concejo distrital o municipal, se surtirán los trámites de concertación interinstitucional y consulta ciudadana.</t>
  </si>
  <si>
    <t>Ley 507 de 1999, Artículo 1, parágrafo 6. Parágrafo 6. El Proyecto de Plan de Ordenamiento Territorial (POT) se someterá a consideración de la Corporación Autónoma Regional o autoridad ambiental competente a efectos de que conjuntamente con el municipio y/o distrito concerten lo concerniente a los asuntos exclusivamente ambientales, dentro del ámbito de su competencia de acuerdo con lo dispuesto en la Ley 99 de 1993, para lo cual dispondrán, de treinta (30) días. En relación con los temas sobre los cuales no se logre la concertación, el Ministerio del Medio Ambiente intervendrá con el fin de decidir sobre los puntos de desacuerdo para lo cual dispondrá de un término máximo de treinta (30) días contados a partir del vencimiento del plazo anteriormente señalado en este parágrafo.</t>
  </si>
  <si>
    <t>Ley 1753 de 2015, Plan Nacional de Desarrollo, bases PND estrategia Territorial A y E</t>
  </si>
  <si>
    <t>Decreto 1076 de 2015, Decreto Único Reglamentario del Ambiente.</t>
  </si>
  <si>
    <t>De acuerdo con la Ley 99 de 1993, el objeto de las Corporaciones Autónomas Regionales y las de Desarrollo Sostenible, es la ejecución de políticas, planes, programas y proyectos sobre medio ambiente y recursos naturales renovables en lo relacionado con su administración, manejo y aprovechamiento. Así, las corporaciones son las encargadas de administrar, dentro del área de su jurisdicción, el medio ambiente y los recursos naturales renovables y propender por su desarrollo sostenible, de conformidad con las disposiciones legales y las políticas del Ministerio del Medio Ambiente. Esto significa que las CAR tienen un rol preponderante en la incorporación de los temas ambientales en los ejercicios de planificación y ordenamiento territorial de los municipios y distritos, principalmente, en los modelos de ocupación territorial por ellos propuestos. Para lo anterior, las CAR en conjunto con los organismos nacionales adscritos y vinculados al MADS y con las entidades técnicas y científicas del SINA, deben adelantar estudios e investigaciones, enfocadas al análisis territorial que le permita tomar decisiones y emprender las acciones pertinentes para identificar las determinantes ambientales de su jurisdicción.</t>
  </si>
  <si>
    <t>El factor ambiental es fundamental para asegurar el desarrollo sostenible y la resiliencia territorial de los ejercicios de planificación territorial de los municipios y distritos. Complementario a lo anterior, la Ley 388 de 1997 fijó los objetivos, principios y fines del ordenamiento territorial que rigen las actuaciones de las autoridades municipales y distritales para alcanzar el objeto del ordenamiento del territorio municipal o distrital, esto es, complementar la planificación económica y social con la dimensión territorial, racionalizar las intervenciones sobre el territorio y orientar su desarrollo y aprovechamiento sostenible en los términos de los artículos 1 º, 2 º, 3 º y 6 º de la mencionada ley.</t>
  </si>
  <si>
    <t>La ley 388 de 1997 en su artículo 10º establece los Determinantes ambientales, los constituyen un conjunto de directrices, orientaciones, conceptos y normas que permiten el adecuado reconocimiento del Componente Ambiental en los Planes, Planes Básicos y Esquemas de Ordenamiento Territorial, y su articulación con otros instrumentos de planificación y uso del territorio.</t>
  </si>
  <si>
    <t>La mencionada Ley plantea que en la elaboración y adopción de los planes de ordenamiento territorial los municipios y distritos deberán tener en cuenta, entre otros determinantes, los relacionadas con la conservación y protección del medio ambiente, los recursos naturales la prevención de amenazas y riesgos naturales.</t>
  </si>
  <si>
    <t>Las autoridades ambientales juegan un papel central como asesores técnicos para procurar la inclusión del componente ambiental en los procesos de planificación y ordenamiento de las entidades territoriales, en especial en lo relacionado con la incorporación de las determinantes ambientales en los instrumentos de planificación territorial de los municipios. Una asistencia técnica de las CAR a los municipios y distritos en este sentido, permite a la autoridad ambiental incidir favorablemente en las decisiones sobre aprovechamiento racional de recursos naturales renovables y en su inclusión como elementos estructurantes y articuladores del territorio municipal o distrital, buscando de esta forma garantizar que los procesos de desarrollo territorial sean ambientalmente sostenibles.</t>
  </si>
  <si>
    <t>Por acciones de asesoría y asistencia por parte de la Corporación Autónoma Regional, se entienden las siguientes acciones:</t>
  </si>
  <si>
    <r>
      <t>·</t>
    </r>
    <r>
      <rPr>
        <sz val="7"/>
        <color rgb="FF000000"/>
        <rFont val="Times New Roman"/>
        <family val="1"/>
      </rPr>
      <t xml:space="preserve">        </t>
    </r>
    <r>
      <rPr>
        <sz val="9"/>
        <color rgb="FF000000"/>
        <rFont val="Calibri"/>
        <family val="2"/>
      </rPr>
      <t>Realizar eventos de socialización y capacitación a los municipios y distritos en la inclusión del componente ambiental en los procesos de planificación y ordenamiento territorial, con énfasis en la incorporación de las determinantes ambientales para el ordenamiento territorial municipal.</t>
    </r>
  </si>
  <si>
    <r>
      <t>·</t>
    </r>
    <r>
      <rPr>
        <sz val="7"/>
        <color rgb="FF000000"/>
        <rFont val="Times New Roman"/>
        <family val="1"/>
      </rPr>
      <t xml:space="preserve">        </t>
    </r>
    <r>
      <rPr>
        <sz val="9"/>
        <color rgb="FF000000"/>
        <rFont val="Calibri"/>
        <family val="2"/>
      </rPr>
      <t>Socializar con los municipios de su jurisdicción la información derivada de sus sistemas de información, relacionado con el conocimiento del estado del ambiente a nivel regional y local.</t>
    </r>
  </si>
  <si>
    <r>
      <t>·</t>
    </r>
    <r>
      <rPr>
        <sz val="7"/>
        <color rgb="FF000000"/>
        <rFont val="Times New Roman"/>
        <family val="1"/>
      </rPr>
      <t xml:space="preserve">        </t>
    </r>
    <r>
      <rPr>
        <sz val="9"/>
        <color rgb="FF000000"/>
        <rFont val="Calibri"/>
        <family val="2"/>
      </rPr>
      <t>Capacitar a los municipios y Distritos en lo relacionado con el proceso de Concertación de los asuntos exclusivamente ambientales de los POT</t>
    </r>
    <r>
      <rPr>
        <sz val="12"/>
        <color rgb="FF000000"/>
        <rFont val="Calibri"/>
        <family val="2"/>
      </rPr>
      <t>.</t>
    </r>
  </si>
  <si>
    <t>Porcentaje de municipios asesorados o asistidos en la incorporación de los determinantes ambientales para la revisión y ajuste de los POT</t>
  </si>
  <si>
    <r>
      <t xml:space="preserve">PMAPOT </t>
    </r>
    <r>
      <rPr>
        <vertAlign val="subscript"/>
        <sz val="9"/>
        <color rgb="FF000000"/>
        <rFont val="Calibri"/>
        <family val="2"/>
        <scheme val="minor"/>
      </rPr>
      <t>t</t>
    </r>
    <r>
      <rPr>
        <sz val="9"/>
        <color rgb="FF000000"/>
        <rFont val="Calibri"/>
        <family val="2"/>
        <scheme val="minor"/>
      </rPr>
      <t xml:space="preserve"> = Porcentaje de municipios asesorados o asistidos asesorados o asistidos en la inclusión del componente ambiental en los procesos de planificación y ordenamiento territorial, con énfasis en la incorporación de las determinantes ambientales para la revisión y ajuste de los POT, en el tiempo t.</t>
    </r>
  </si>
  <si>
    <r>
      <t xml:space="preserve">MAPOT </t>
    </r>
    <r>
      <rPr>
        <vertAlign val="subscript"/>
        <sz val="9"/>
        <color rgb="FF000000"/>
        <rFont val="Calibri"/>
        <family val="2"/>
        <scheme val="minor"/>
      </rPr>
      <t>t</t>
    </r>
    <r>
      <rPr>
        <sz val="9"/>
        <color rgb="FF000000"/>
        <rFont val="Calibri"/>
        <family val="2"/>
        <scheme val="minor"/>
      </rPr>
      <t xml:space="preserve"> = Número de municipios asesorados en la inclusión del componente ambiental en los procesos de planificación y ordenamiento territorial, con énfasis en la incorporación de las determinantes ambientales para la revisión y ajuste de los POT, en el tiempo t.</t>
    </r>
  </si>
  <si>
    <r>
      <t xml:space="preserve">MMAPOT </t>
    </r>
    <r>
      <rPr>
        <vertAlign val="subscript"/>
        <sz val="9"/>
        <color rgb="FF000000"/>
        <rFont val="Calibri"/>
        <family val="2"/>
        <scheme val="minor"/>
      </rPr>
      <t>t</t>
    </r>
    <r>
      <rPr>
        <sz val="9"/>
        <color rgb="FF000000"/>
        <rFont val="Calibri"/>
        <family val="2"/>
        <scheme val="minor"/>
      </rPr>
      <t xml:space="preserve"> = Meta de municipios a ser asesorados en la inclusión del componente ambiental en los procesos de planificación y ordenamiento territorial, con énfasis en la incorporación de las determinantes ambientales para la revisión y ajuste de los POT, en el tiempo t.</t>
    </r>
  </si>
  <si>
    <t>Meta de municipios a ser asesorados o asistidos en la inclusión del componente ambiental en los procesos de planificación y ordenamiento territorial, con énfasis en la incorporación de las determinantes ambientales para la revisión y ajuste de los POT (MMAPOT)</t>
  </si>
  <si>
    <t>Municipios asesorados o asistidos en la inclusión del componente ambiental en los procesos de planificación y ordenamiento territorial, con énfasis en la incorporación de las determinantes ambientales para la revisión y ajuste de los POT (MAPOT)</t>
  </si>
  <si>
    <t>Porcentaje de municipios asesorados o asistidos en la inclusión del componente ambiental en los procesos de planificación y ordenamiento territorial, con énfasis en la incorporación de las determinantes ambientales para la revisión y ajuste de los POT (PMAPOT) (C = B / A)</t>
  </si>
  <si>
    <t>Detalle de acciones de asesoría o asistencia a los municipios o distritos, realizadas en la vigencia (utilice tantas filas cuantas sean necesarias)</t>
  </si>
  <si>
    <t xml:space="preserve">Número de municipios </t>
  </si>
  <si>
    <t>Nombres de municipios</t>
  </si>
  <si>
    <t>Cuanto más cercano a cien por ciento, mayor es el cumplimiento de las metas establecidas en relación con la asesoría a los municipios en la incorporación de los determinantes ambientales para la revisión y ajuste de los POT.</t>
  </si>
  <si>
    <r>
      <t>Hoja Metodológica de referencia:</t>
    </r>
    <r>
      <rPr>
        <sz val="9"/>
        <color rgb="FF000000"/>
        <rFont val="Calibri"/>
        <family val="2"/>
        <scheme val="minor"/>
      </rPr>
      <t xml:space="preserve"> MADS (2016). </t>
    </r>
    <r>
      <rPr>
        <i/>
        <sz val="9"/>
        <color rgb="FF000000"/>
        <rFont val="Calibri"/>
        <family val="2"/>
        <scheme val="minor"/>
      </rPr>
      <t xml:space="preserve">Hoja metodológica de Porcentaje de municipios asesorados o asistidos en la inclusión del componente ambiental en los procesos de planificación y ordenamiento territorial, con énfasis en la incorporación de las determinantes ambientales para la revisión y ajuste de los POT (Versión 1.0). Ministerio de Ambiente y Desarrollo Sostenible </t>
    </r>
    <r>
      <rPr>
        <sz val="9"/>
        <color rgb="FF000000"/>
        <rFont val="Calibri"/>
        <family val="2"/>
        <scheme val="minor"/>
      </rPr>
      <t>MADS, DGOAT-SINA.</t>
    </r>
  </si>
  <si>
    <t>Porcentaje de redes y estaciones de monitoreo en operación</t>
  </si>
  <si>
    <t>Es el número de redes y estaciones de monitoreo que están en operación y que cumplen con la representatividad de los datos en relación con el número de redes y estaciones de monitoreo instaladas de la Corporación.</t>
  </si>
  <si>
    <t>El indicador mide la gestión de la corporación para el mantenimiento de las redes de monitoreo, el cumplimiento de las metas que la autoridad ambiental se ha propuesto alcanzar en relación con la operación de redes y estaciones de monitoreo, que satisfacen la representatividad temporal de los datos y sigue los protocolos establecidos.</t>
  </si>
  <si>
    <t>SIRH: Decreto 1076 de 2015.</t>
  </si>
  <si>
    <t>SISAIRE: Resolución 601 de 2006, Resolución 650 de 2010, Resolución 651 de 2010, Resolución 760 de 2010, Resolución 2153 de 2010, Resolución 2154 de 2010.</t>
  </si>
  <si>
    <t>www.sisaire.gov.co</t>
  </si>
  <si>
    <t>www.sirh.ideam.gov.co</t>
  </si>
  <si>
    <t>La información sobre la cantidad y calidad de los recursos naturales y del ambiente es la herramienta necesaria para una planificación y administración adecuada de dichos recursos, que garantice su sostenibilidad ambiental.</t>
  </si>
  <si>
    <t>Por ello, el Decreto 1076 de 2015 crea el Sistema de Información del Recurso Hídrico - SIRH, como parte del Sistema de Información Ambiental para Colombia - SIAC, en lo relacionado con aguas superficiales, subterráneas, marinas y estuarinas. El Decreto 1076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t>
  </si>
  <si>
    <t>Adicionalmente, el Decreto 1076 de 2015, establece que las autoridades ambientales deberán realizar el Registro de Usuarios del Recurso Hídrico de manera gradual en las cuencas hidrográficas priorizadas en su jurisdicción.</t>
  </si>
  <si>
    <t>Por otra parte, la Resolución 651 de 2010 crea el Subsistema de Información sobre Calidad del Aire – Sisaire, como parte del Sistema de Información Ambiental para Colombia, SIAC, en lo referente a la información para el diseño, evaluación y ajuste de la política y las estrategias para la prevención y control de la contaminación del aire. La resolución estipula que las corporaciones autónomas regionales que operen Sistemas de Vigilancia de la Calidad del Aire (SVCA) deben realizar el reporte de la información de calidad del aire a nivel de inmisión. Las autoridades ambientales tienen la obligación de reportar al Sisaire la información de calidad del aire, meteorológica y de ruido.</t>
  </si>
  <si>
    <r>
      <t xml:space="preserve">PREMO </t>
    </r>
    <r>
      <rPr>
        <vertAlign val="subscript"/>
        <sz val="9"/>
        <color rgb="FF000000"/>
        <rFont val="Calibri"/>
        <family val="2"/>
        <scheme val="minor"/>
      </rPr>
      <t>t</t>
    </r>
    <r>
      <rPr>
        <sz val="9"/>
        <color rgb="FF000000"/>
        <rFont val="Calibri"/>
        <family val="2"/>
        <scheme val="minor"/>
      </rPr>
      <t xml:space="preserve"> = Porcentaje de redes y estaciones de monitoreo en operación, en el tiempo t.</t>
    </r>
  </si>
  <si>
    <r>
      <t xml:space="preserve">PREMOAG </t>
    </r>
    <r>
      <rPr>
        <vertAlign val="subscript"/>
        <sz val="9"/>
        <color rgb="FF000000"/>
        <rFont val="Calibri"/>
        <family val="2"/>
        <scheme val="minor"/>
      </rPr>
      <t>t</t>
    </r>
    <r>
      <rPr>
        <sz val="9"/>
        <color rgb="FF000000"/>
        <rFont val="Calibri"/>
        <family val="2"/>
        <scheme val="minor"/>
      </rPr>
      <t xml:space="preserve"> = Porcentaje de estaciones de monitoreo de calidad del agua en operación, en el tiempo t.</t>
    </r>
  </si>
  <si>
    <r>
      <t xml:space="preserve">PREMOAR </t>
    </r>
    <r>
      <rPr>
        <vertAlign val="subscript"/>
        <sz val="9"/>
        <color rgb="FF000000"/>
        <rFont val="Calibri"/>
        <family val="2"/>
        <scheme val="minor"/>
      </rPr>
      <t>t</t>
    </r>
    <r>
      <rPr>
        <sz val="9"/>
        <color rgb="FF000000"/>
        <rFont val="Calibri"/>
        <family val="2"/>
        <scheme val="minor"/>
      </rPr>
      <t xml:space="preserve"> = Porcentaje de redes y estaciones de monitoreo de calidad del aire en operación, en el tiempo t.</t>
    </r>
  </si>
  <si>
    <r>
      <t xml:space="preserve">PREMOO </t>
    </r>
    <r>
      <rPr>
        <vertAlign val="subscript"/>
        <sz val="9"/>
        <color rgb="FF000000"/>
        <rFont val="Calibri"/>
        <family val="2"/>
        <scheme val="minor"/>
      </rPr>
      <t>t</t>
    </r>
    <r>
      <rPr>
        <sz val="9"/>
        <color rgb="FF000000"/>
        <rFont val="Calibri"/>
        <family val="2"/>
        <scheme val="minor"/>
      </rPr>
      <t xml:space="preserve"> = Porcentaje de otras redes y estaciones de monitoreo en operación, en el tiempo t.</t>
    </r>
  </si>
  <si>
    <r>
      <t xml:space="preserve">a = ponderador de PREMOAG </t>
    </r>
    <r>
      <rPr>
        <vertAlign val="subscript"/>
        <sz val="9"/>
        <color rgb="FF000000"/>
        <rFont val="Calibri"/>
        <family val="2"/>
        <scheme val="minor"/>
      </rPr>
      <t>t</t>
    </r>
  </si>
  <si>
    <r>
      <t xml:space="preserve">b = ponderador de PREMOAR </t>
    </r>
    <r>
      <rPr>
        <vertAlign val="subscript"/>
        <sz val="9"/>
        <color rgb="FF000000"/>
        <rFont val="Calibri"/>
        <family val="2"/>
        <scheme val="minor"/>
      </rPr>
      <t>t</t>
    </r>
  </si>
  <si>
    <r>
      <t xml:space="preserve">c = ponderador de PREMOO </t>
    </r>
    <r>
      <rPr>
        <vertAlign val="subscript"/>
        <sz val="9"/>
        <color rgb="FF000000"/>
        <rFont val="Calibri"/>
        <family val="2"/>
        <scheme val="minor"/>
      </rPr>
      <t>t</t>
    </r>
  </si>
  <si>
    <t>Nota: los ponderadores serán definidos por cada CAR teniendo en cuenta la proporción de redes y estaciones de monitoreo a cargo de la autoridad ambiental regional.</t>
  </si>
  <si>
    <t>AGUA</t>
  </si>
  <si>
    <t>Información de estaciones hidrometeorológicas</t>
  </si>
  <si>
    <t>Tipo de estación</t>
  </si>
  <si>
    <t>Automáticas</t>
  </si>
  <si>
    <t>Manuales</t>
  </si>
  <si>
    <t>Instaladas</t>
  </si>
  <si>
    <t>En operación</t>
  </si>
  <si>
    <t>Estaciones hidrometeorológicas</t>
  </si>
  <si>
    <t>Número total de estaciones hidrometeorológicas instaladas:</t>
  </si>
  <si>
    <t>Número total de estaciones hidrometeorológicas en operación:</t>
  </si>
  <si>
    <t>Porcentaje de estaciones hidrometeorológicas en operación:</t>
  </si>
  <si>
    <t>AIRE</t>
  </si>
  <si>
    <t>MONITOREO DE PM10</t>
  </si>
  <si>
    <t>Número de Sistemas de Vigilancia de Calidad del Aire:</t>
  </si>
  <si>
    <t>Número de estaciones de monitoreo del aire instaladas:</t>
  </si>
  <si>
    <t>Número de Sistemas de Vigilancia de Calidad del Aire acreditados:</t>
  </si>
  <si>
    <t>Información de estaciones de monitoreo de aire</t>
  </si>
  <si>
    <t>Número de red</t>
  </si>
  <si>
    <t>Estación</t>
  </si>
  <si>
    <t>Localización</t>
  </si>
  <si>
    <t>Número de días con datos esperados al año</t>
  </si>
  <si>
    <t>Número de días con datos reportados al año</t>
  </si>
  <si>
    <t>Representatividad temporal igual o superior a 75%</t>
  </si>
  <si>
    <t>(E = D/ C). Si E≥75%, escriba 1; si no, escriba 0.</t>
  </si>
  <si>
    <t>Observaciones / comentarios</t>
  </si>
  <si>
    <t>Información de redes (Sistemas de Vigilancia de Calidad del Aire)</t>
  </si>
  <si>
    <t>Número / red</t>
  </si>
  <si>
    <t>Redes instaladas en la Corporación</t>
  </si>
  <si>
    <t>Número de estaciones en operación</t>
  </si>
  <si>
    <t xml:space="preserve">Número de estaciones con representatividad temporal igual o superior a 75%. </t>
  </si>
  <si>
    <t>J</t>
  </si>
  <si>
    <t>Redes con representatividad temporal a 75%</t>
  </si>
  <si>
    <t>J = I / H. Si J≥75%, escriba 1; si no, escriba 0.</t>
  </si>
  <si>
    <t>K</t>
  </si>
  <si>
    <t>Porcentaje de redes en operación (K = ΣJ / G)</t>
  </si>
  <si>
    <t>MONITOREO DE PM2,5</t>
  </si>
  <si>
    <t>(E = D/ C) Si E≥75%, escriba 1; si no, escriba 0.</t>
  </si>
  <si>
    <t>Número de estaciones con representatividad temporal igual o superior a 75%</t>
  </si>
  <si>
    <t>SUBTOTAL RECURSO AIRE</t>
  </si>
  <si>
    <t>L</t>
  </si>
  <si>
    <t>Porcentaje de redes en operación PM 10</t>
  </si>
  <si>
    <t>M</t>
  </si>
  <si>
    <t>Porcentaje de redes en operación PM 2,5</t>
  </si>
  <si>
    <t>Subtotal monitoreo aire: Porcentaje de redes de monitoreo del recurso aire en operación (N = Promedio (M, N)</t>
  </si>
  <si>
    <t>CALCULO FINAL DEL INDICADOR</t>
  </si>
  <si>
    <t>Porcentaje</t>
  </si>
  <si>
    <t>Ponderación</t>
  </si>
  <si>
    <t>Porcentaje de estaciones hidrometeorológicas en operación</t>
  </si>
  <si>
    <t>Porcentaje de redes de monitoreo del recurso aire en operación</t>
  </si>
  <si>
    <t>Cuanto más cercano a cien por ciento, mayor es el cumplimiento de las metas que la autoridad ambiental se ha propuesto alcanzar en relación con la operación de redes y estaciones de monitoreo,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</si>
  <si>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Porcentaje de redes y estaciones de monitoreo en operación (Versión 1.0).</t>
    </r>
    <r>
      <rPr>
        <sz val="9"/>
        <color rgb="FF000000"/>
        <rFont val="Calibri"/>
        <family val="2"/>
        <scheme val="minor"/>
      </rPr>
      <t xml:space="preserve"> Ministerio de Ambiente y Desarrollo Sostenible, DGOAT-SINA.</t>
    </r>
  </si>
  <si>
    <t>Porcentaje de actualización y reporte de la información en el SIAC</t>
  </si>
  <si>
    <t>Es la relación entre el número de registros que la Corporación migra a los diferentes subsistemas del SIAC y el número de registros esperados reportados en dichos subsistemas.</t>
  </si>
  <si>
    <t>El indicador mide el cumplimiento de los requerimientos de reporte por parte de las Corporaciones Autónomas Regionales a los diferentes subsistemas del SIAC.</t>
  </si>
  <si>
    <t>SIUR, RUA Manufacturero: Resolución 1023 de 2010.</t>
  </si>
  <si>
    <t>RESPEL: Resolución 1362 de 2007.</t>
  </si>
  <si>
    <t>Documentación de soporte:</t>
  </si>
  <si>
    <t>Protocolo para la utilización y reporte de información para las diferentes redes de monitoreo de calidad del aire en Colombia. Protocolo para el monitoreo y seguimiento del agua.</t>
  </si>
  <si>
    <t>100% de los registros esperados reportados en el SIAC</t>
  </si>
  <si>
    <t>El Sistema de Información Ambiental de Colombia SIAC se define como el “conjunto integrado de actores, políticas, procesos, y tecnologías involucrados en la gestión de información ambiental del país, para facilitar la generación de conocimiento, la toma de decisiones, la educación y la participación social para el desarrollo sostenible”.</t>
  </si>
  <si>
    <t>La información sobre la cantidad y calidad de los recursos naturales y del ambiente es la herramienta necesaria para una planificación y administración adecuada de dichos recursos, que garantice su sostenibilidad ambiental. En tal sentido, el SIAC ha desarrollado, entre otros subsistemas, el Sistema de Información del Recurso Hídrico – SIRH, el Sistema de información sobre Calidad de Aire – SISAIRE (IDEAM), el Sistema Nacional de Información Forestal – SNIF y el Sistema de Información sobre Uso de Recursos Naturales – SIUR. Como parte del SIUR, se dispone del Registro Único Ambiental RUA para diferentes sectores, entre otros, el manufacturero.</t>
  </si>
  <si>
    <t>En efecto, el Decreto 1076 de 2015 crea el Sistema de Información del Recurso Hídrico, SIRH, como parte del Sistema de Información Ambiental para Colombia, SIAC, en lo relacionado con aguas superficiales, subterráneas, marinas y estuarinas. El Artículo 2.2.3.5.1.9 de dicho Decreto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 (Artículo 2.2.3.5.1.10).</t>
  </si>
  <si>
    <t>Adicionalmente, el Decreto 1076 de 2015, art. 2.2.3.4.1.1. establece que las autoridades ambientales deberán realizar el Registro de Usuarios del Recurso Hídrico de manera gradual en las cuencas hidrográficas priorizadas en su jurisdicción.</t>
  </si>
  <si>
    <t>El Sistema Nacional de Información Forestal- SNIF constituye la herramienta informática para el montaje y operación del Sistema de Información del Programa de Monitoreo de Bosques. Propende por la captura, análisis, procesamiento y difusión de la información sobre aprovechamientos de productos forestales, maderables y no maderables, movilizaciones de productos forestales maderables y no maderables, decomisos forestales, plantaciones forestales productoras y protectoras, remisiones de madera de plantaciones forestales e incendios de la cobertura vegetal.</t>
  </si>
  <si>
    <t>La Resolución 1362 de 2007 establecen los requisitos y el procedimiento para el Registro de Generadores de Residuos o Desechos Peligrosos, y la Directiva Ministerial 8000-2-25332 de 2015, por su parte, recuerda a las Corporaciones a reportar y mantener actualizada la información sobre residuos peligrosos en el marco del SIAC, en cumplimiento de la Política Ambiental para la Gestión Integral de Residuos Peligrosos.</t>
  </si>
  <si>
    <t>Porcentaje de actualización y reporte de la información al SIAC</t>
  </si>
  <si>
    <r>
      <t xml:space="preserve">PARSIAC </t>
    </r>
    <r>
      <rPr>
        <vertAlign val="subscript"/>
        <sz val="9"/>
        <color rgb="FF000000"/>
        <rFont val="Calibri"/>
        <family val="2"/>
        <scheme val="minor"/>
      </rPr>
      <t>t</t>
    </r>
    <r>
      <rPr>
        <sz val="9"/>
        <color rgb="FF000000"/>
        <rFont val="Calibri"/>
        <family val="2"/>
        <scheme val="minor"/>
      </rPr>
      <t xml:space="preserve"> = Porcentaje de actualización y reporte de la información al SIAC, en el tiempo t.</t>
    </r>
  </si>
  <si>
    <r>
      <t xml:space="preserve">PARS </t>
    </r>
    <r>
      <rPr>
        <vertAlign val="subscript"/>
        <sz val="9"/>
        <color rgb="FF000000"/>
        <rFont val="Calibri"/>
        <family val="2"/>
        <scheme val="minor"/>
      </rPr>
      <t>i</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</si>
  <si>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t>i = SIRH, SISAIRE, SNIF, RESPEL.</t>
  </si>
  <si>
    <r>
      <t>a</t>
    </r>
    <r>
      <rPr>
        <vertAlign val="subscript"/>
        <sz val="9"/>
        <color rgb="FF000000"/>
        <rFont val="Calibri"/>
        <family val="2"/>
        <scheme val="minor"/>
      </rPr>
      <t xml:space="preserve">i = </t>
    </r>
    <r>
      <rPr>
        <sz val="9"/>
        <color rgb="FF000000"/>
        <rFont val="Calibri"/>
        <family val="2"/>
        <scheme val="minor"/>
      </rPr>
      <t>Ponderación correspondiente a cada subsistema del SIAC (SIRH, SISAIRE, SNIF, RESPEL, SIUR). La suma de los ponderadores es igual a 1.</t>
    </r>
  </si>
  <si>
    <t>Nota: los ponderadores para cada subsistema son establecidos por cada Corporación con base en los registros esperados o estimados por cada subsistema.</t>
  </si>
  <si>
    <t>En términos generales, el porcentaje de actualización y reporte de la información por cada subsistema se calcula de la siguiente manera:</t>
  </si>
  <si>
    <t>Porcentaje de actualización y reporte de la información por cada subsistema</t>
  </si>
  <si>
    <r>
      <t xml:space="preserve">PARS </t>
    </r>
    <r>
      <rPr>
        <vertAlign val="subscript"/>
        <sz val="9"/>
        <color rgb="FF000000"/>
        <rFont val="Calibri"/>
        <family val="2"/>
        <scheme val="minor"/>
      </rPr>
      <t>it</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</si>
  <si>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r>
      <t xml:space="preserve">RRS </t>
    </r>
    <r>
      <rPr>
        <vertAlign val="subscript"/>
        <sz val="9"/>
        <color rgb="FF000000"/>
        <rFont val="Calibri"/>
        <family val="2"/>
        <scheme val="minor"/>
      </rPr>
      <t>it</t>
    </r>
    <r>
      <rPr>
        <sz val="9"/>
        <color rgb="FF000000"/>
        <rFont val="Calibri"/>
        <family val="2"/>
        <scheme val="minor"/>
      </rPr>
      <t xml:space="preserve"> = Número de registros reportados en el subsistema </t>
    </r>
    <r>
      <rPr>
        <i/>
        <sz val="9"/>
        <color rgb="FF000000"/>
        <rFont val="Calibri"/>
        <family val="2"/>
        <scheme val="minor"/>
      </rPr>
      <t>i</t>
    </r>
    <r>
      <rPr>
        <sz val="9"/>
        <color rgb="FF000000"/>
        <rFont val="Calibri"/>
        <family val="2"/>
        <scheme val="minor"/>
      </rPr>
      <t xml:space="preserve"> del SIAC, en el tiempo t.</t>
    </r>
  </si>
  <si>
    <r>
      <t xml:space="preserve">RES </t>
    </r>
    <r>
      <rPr>
        <vertAlign val="subscript"/>
        <sz val="9"/>
        <color rgb="FF000000"/>
        <rFont val="Calibri"/>
        <family val="2"/>
        <scheme val="minor"/>
      </rPr>
      <t>it</t>
    </r>
    <r>
      <rPr>
        <sz val="9"/>
        <color rgb="FF000000"/>
        <rFont val="Calibri"/>
        <family val="2"/>
        <scheme val="minor"/>
      </rPr>
      <t xml:space="preserve"> = Número de registros esperados reportados en el subsistema </t>
    </r>
    <r>
      <rPr>
        <i/>
        <sz val="9"/>
        <color rgb="FF000000"/>
        <rFont val="Calibri"/>
        <family val="2"/>
        <scheme val="minor"/>
      </rPr>
      <t>i</t>
    </r>
    <r>
      <rPr>
        <sz val="9"/>
        <color rgb="FF000000"/>
        <rFont val="Calibri"/>
        <family val="2"/>
        <scheme val="minor"/>
      </rPr>
      <t xml:space="preserve"> del SIAC, en el tiempo t.</t>
    </r>
  </si>
  <si>
    <r>
      <t>i</t>
    </r>
    <r>
      <rPr>
        <sz val="9"/>
        <color rgb="FF000000"/>
        <rFont val="Calibri"/>
        <family val="2"/>
        <scheme val="minor"/>
      </rPr>
      <t xml:space="preserve"> = SIRH, SISAIRE, SNIF</t>
    </r>
  </si>
  <si>
    <t>Para el caso de la información validada por parte de las corporaciones autónomas regionales, el porcentaje de actualización y reporte de la información por cada subsistema se calcula de la siguiente manera:</t>
  </si>
  <si>
    <t>Porcentaje de actualización y reporte de la información por cada subsistema (información validada)</t>
  </si>
  <si>
    <r>
      <t xml:space="preserve">PARSIV </t>
    </r>
    <r>
      <rPr>
        <vertAlign val="subscript"/>
        <sz val="9"/>
        <color rgb="FF000000"/>
        <rFont val="Calibri"/>
        <family val="2"/>
        <scheme val="minor"/>
      </rPr>
      <t>it</t>
    </r>
    <r>
      <rPr>
        <sz val="9"/>
        <color rgb="FF000000"/>
        <rFont val="Calibri"/>
        <family val="2"/>
        <scheme val="minor"/>
      </rPr>
      <t xml:space="preserve"> = Porcentaje de actualización y reporte de la información por cada subsistema (información validada), en el tiempo t.</t>
    </r>
  </si>
  <si>
    <r>
      <t xml:space="preserve">RVS </t>
    </r>
    <r>
      <rPr>
        <vertAlign val="subscript"/>
        <sz val="9"/>
        <color rgb="FF000000"/>
        <rFont val="Calibri"/>
        <family val="2"/>
        <scheme val="minor"/>
      </rPr>
      <t>it</t>
    </r>
    <r>
      <rPr>
        <sz val="9"/>
        <color rgb="FF000000"/>
        <rFont val="Calibri"/>
        <family val="2"/>
        <scheme val="minor"/>
      </rPr>
      <t xml:space="preserve"> = Número de registros validados en el Subsistema </t>
    </r>
    <r>
      <rPr>
        <i/>
        <sz val="9"/>
        <color rgb="FF000000"/>
        <rFont val="Calibri"/>
        <family val="2"/>
        <scheme val="minor"/>
      </rPr>
      <t>i</t>
    </r>
    <r>
      <rPr>
        <sz val="9"/>
        <color rgb="FF000000"/>
        <rFont val="Calibri"/>
        <family val="2"/>
        <scheme val="minor"/>
      </rPr>
      <t xml:space="preserve"> del SIAC relacionados con las funciones en gestión de información de la Corporación, en el tiempo t.</t>
    </r>
  </si>
  <si>
    <r>
      <t xml:space="preserve">RTVS </t>
    </r>
    <r>
      <rPr>
        <vertAlign val="subscript"/>
        <sz val="9"/>
        <color rgb="FF000000"/>
        <rFont val="Calibri"/>
        <family val="2"/>
        <scheme val="minor"/>
      </rPr>
      <t>it</t>
    </r>
    <r>
      <rPr>
        <sz val="9"/>
        <color rgb="FF000000"/>
        <rFont val="Calibri"/>
        <family val="2"/>
        <scheme val="minor"/>
      </rPr>
      <t xml:space="preserve"> = Número de registros totales a ser validados por la Corporación en el Subsistema </t>
    </r>
    <r>
      <rPr>
        <i/>
        <sz val="9"/>
        <color rgb="FF000000"/>
        <rFont val="Calibri"/>
        <family val="2"/>
        <scheme val="minor"/>
      </rPr>
      <t>i</t>
    </r>
    <r>
      <rPr>
        <sz val="9"/>
        <color rgb="FF000000"/>
        <rFont val="Calibri"/>
        <family val="2"/>
        <scheme val="minor"/>
      </rPr>
      <t xml:space="preserve"> del SIAC, en el tiempo t.</t>
    </r>
  </si>
  <si>
    <t>i = SIRH, SISAIRE, SNIF, RESPEL, SIUR (RUA).</t>
  </si>
  <si>
    <t>Información reportada por las CAR:</t>
  </si>
  <si>
    <t>Subsistema</t>
  </si>
  <si>
    <t>SIRH</t>
  </si>
  <si>
    <t>SISAIRE</t>
  </si>
  <si>
    <t>SNIF</t>
  </si>
  <si>
    <t>Número de registros reportados en el año (RRS)</t>
  </si>
  <si>
    <t>Número de registros esperados reportados en el año (RES)</t>
  </si>
  <si>
    <t>Porcentaje de actualización y reporte por subsistema (C = B / A) (PARS)</t>
  </si>
  <si>
    <t>RESPEL</t>
  </si>
  <si>
    <t>SIUR (RUA)</t>
  </si>
  <si>
    <t>Número de registros validados al año (RVS)</t>
  </si>
  <si>
    <t>Número de registros totales a ser validados por la Corporación (RTVS)</t>
  </si>
  <si>
    <t>Cuanto más cercano a cien por ciento, mayor es el cumplimiento de los requerimientos de reporte por parte de las Corporaciones Autónomas Regionales a los diferentes subsistemas del SIAC.</t>
  </si>
  <si>
    <t>Se pueden presentar situaciones de orden operativo, político y social que pueden afectar la ejecución de los presupuestos y el cumplimiento de los cronogramas definidos en el Plan de Acción de la Corporación. Pueden existir limitaciones de la información disponible para el cálculo de los indicadores.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</si>
  <si>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actualización y reporte de la información en el SIAC (Versión 1.0).</t>
    </r>
    <r>
      <rPr>
        <sz val="9"/>
        <color rgb="FF000000"/>
        <rFont val="Calibri"/>
        <family val="2"/>
        <scheme val="minor"/>
      </rPr>
      <t xml:space="preserve"> Ministerio de Ambiente y Desarrollo Sostenible, DGOAT-SINA.</t>
    </r>
  </si>
  <si>
    <t>Ejecución de Acciones en Educación Ambiental</t>
  </si>
  <si>
    <t>Es el porcentaje de avance en la implementación, por parte de la corporación autónoma regional, de las acciones relacionadas con la Educación Ambiental en el marco del Plan de Acción.</t>
  </si>
  <si>
    <t>El indicador mide el cumplimiento de las metas relacionadas con la educación ambiental, en el marco del Plan de Acción de la Corporación. De esta manera, contribuye a la implementación de Política de Educación Ambiental a nivel regional.</t>
  </si>
  <si>
    <t>Ley 1549 de 2012, Educación Ambiental</t>
  </si>
  <si>
    <t>Política Nacional de Educación Ambiental</t>
  </si>
  <si>
    <t>La Ley 1549 de 2012 define la Educación Ambiental como “un proceso dinámico y participativo, orientado a la formación de personas críticas y reflexivas, con capacidades para comprender las problemáticas ambientales de sus contextos (locales, regionales y nacionales)”.</t>
  </si>
  <si>
    <t>La mencionada Ley, en su artículo 5º., establece como una “responsabilidad de las entidades territoriales y de las Corporaciones Autónomas Regionales y de Desarrollo Sostenible: a) Desarrollar instrumentos técnico-políticos, que contextualicen la política y la adecúen a las necesidades de construcción de una cultura ambiental para el desarrollo sostenible; b) Promover la creación de estrategias económicas, fondos u otros mecanismos de cooperación, que permitan viabilizar la instalación efectiva del tema en el territorio, y c) Generar y apoyar mecanismos para el cumplimiento, seguimiento y control, de las acciones que se implementen en este marco político”.</t>
  </si>
  <si>
    <t>Adicionalmente, el artículo 9º. estipula que todos los sectores e instituciones que conforman el Sistema Nacional Ambiental (SINA), deben participar técnica y financieramente, en: a) el acompañamiento e implementación de los PRAE, de los Proyectos Ciudadanos y Comunitarios de Educación Ambiental (Proceda), y de los Comités Técnicos Interinstitucionales de Educación Ambiental (Cidea); estos últimos, concebidos como mecanismos de apoyo a la articulación e institucionalización del tema y de cualificación de la gestión ambiental del territorio, y b) En la puesta en marcha de las demás estrategias de esta política, en el marco de los propósitos de construcción de un proyecto de sociedad ambientalmente sostenible.</t>
  </si>
  <si>
    <t>El Artículo 2.2.8.6.1.3 del Decreto 1076 de 2015 establece que “las Corporaciones promoverán en los municipios y distritos, programas de educación ambiental y de planificación, acorde con la Constitución, la Ley 99 de 1993, la Ley 152 de 1994 y las normas que las complementen o adicione”.</t>
  </si>
  <si>
    <t>Las principales acciones relacionadas con la Educación Ambiental son las siguientes:</t>
  </si>
  <si>
    <r>
      <t>a)</t>
    </r>
    <r>
      <rPr>
        <sz val="7"/>
        <color rgb="FF000000"/>
        <rFont val="Times New Roman"/>
        <family val="1"/>
      </rPr>
      <t xml:space="preserve">      </t>
    </r>
    <r>
      <rPr>
        <sz val="9"/>
        <color rgb="FF000000"/>
        <rFont val="Calibri"/>
        <family val="2"/>
        <scheme val="minor"/>
      </rPr>
      <t>Participación en los Comités Técnicos Interinstitucionales de Educación Ambiental (Cidea).</t>
    </r>
  </si>
  <si>
    <r>
      <t>b)</t>
    </r>
    <r>
      <rPr>
        <sz val="7"/>
        <color rgb="FF000000"/>
        <rFont val="Times New Roman"/>
        <family val="1"/>
      </rPr>
      <t xml:space="preserve">      </t>
    </r>
    <r>
      <rPr>
        <sz val="9"/>
        <color rgb="FF000000"/>
        <rFont val="Calibri"/>
        <family val="2"/>
        <scheme val="minor"/>
      </rPr>
      <t>Suscripción de acuerdos o alianzas para la implementación de estrategias de educación ambiental.</t>
    </r>
  </si>
  <si>
    <r>
      <t>c)</t>
    </r>
    <r>
      <rPr>
        <sz val="7"/>
        <color rgb="FF000000"/>
        <rFont val="Times New Roman"/>
        <family val="1"/>
      </rPr>
      <t xml:space="preserve">       </t>
    </r>
    <r>
      <rPr>
        <sz val="9"/>
        <color rgb="FF000000"/>
        <rFont val="Calibri"/>
        <family val="2"/>
        <scheme val="minor"/>
      </rPr>
      <t>Acompañamiento e implementación de los PRAE.</t>
    </r>
  </si>
  <si>
    <r>
      <t>d)</t>
    </r>
    <r>
      <rPr>
        <sz val="7"/>
        <color rgb="FF000000"/>
        <rFont val="Times New Roman"/>
        <family val="1"/>
      </rPr>
      <t xml:space="preserve">      </t>
    </r>
    <r>
      <rPr>
        <sz val="9"/>
        <color rgb="FF000000"/>
        <rFont val="Calibri"/>
        <family val="2"/>
        <scheme val="minor"/>
      </rPr>
      <t>Acompañamiento de los Proyectos Ciudadanos y Comunitarios de Educación Ambiental (Proceda).</t>
    </r>
  </si>
  <si>
    <r>
      <t>e)</t>
    </r>
    <r>
      <rPr>
        <sz val="7"/>
        <color rgb="FF000000"/>
        <rFont val="Times New Roman"/>
        <family val="1"/>
      </rPr>
      <t xml:space="preserve">      </t>
    </r>
    <r>
      <rPr>
        <sz val="9"/>
        <color rgb="FF000000"/>
        <rFont val="Calibri"/>
        <family val="2"/>
        <scheme val="minor"/>
      </rPr>
      <t>Acciones específicas de educación ambiental a cargo de las autoridades ambientales regionales.</t>
    </r>
  </si>
  <si>
    <t>El listado anterior es indicativo. Las acciones a ser realizadas por las Corporaciones deben corresponder a las competencias otorgadas por la normatividad y en el marco de sus funciones misionales.</t>
  </si>
  <si>
    <t>Ejecución de acciones relacionadas con la Educación Ambiental</t>
  </si>
  <si>
    <r>
      <t xml:space="preserve">ETAEA </t>
    </r>
    <r>
      <rPr>
        <vertAlign val="subscript"/>
        <sz val="9"/>
        <color rgb="FF000000"/>
        <rFont val="Calibri"/>
        <family val="2"/>
        <scheme val="minor"/>
      </rPr>
      <t>t</t>
    </r>
    <r>
      <rPr>
        <sz val="9"/>
        <color rgb="FF000000"/>
        <rFont val="Calibri"/>
        <family val="2"/>
        <scheme val="minor"/>
      </rPr>
      <t xml:space="preserve"> = Ejecución total de acciones en Educación Ambiental, en el tiempo t.</t>
    </r>
  </si>
  <si>
    <r>
      <t xml:space="preserve">EAEA </t>
    </r>
    <r>
      <rPr>
        <vertAlign val="subscript"/>
        <sz val="9"/>
        <color rgb="FF000000"/>
        <rFont val="Calibri"/>
        <family val="2"/>
        <scheme val="minor"/>
      </rPr>
      <t>1t</t>
    </r>
    <r>
      <rPr>
        <sz val="9"/>
        <color rgb="FF000000"/>
        <rFont val="Calibri"/>
        <family val="2"/>
        <scheme val="minor"/>
      </rPr>
      <t xml:space="preserve"> = Ejecución de acción </t>
    </r>
    <r>
      <rPr>
        <i/>
        <sz val="9"/>
        <color rgb="FF000000"/>
        <rFont val="Calibri"/>
        <family val="2"/>
        <scheme val="minor"/>
      </rPr>
      <t>1</t>
    </r>
    <r>
      <rPr>
        <sz val="9"/>
        <color rgb="FF000000"/>
        <rFont val="Calibri"/>
        <family val="2"/>
        <scheme val="minor"/>
      </rPr>
      <t xml:space="preserve"> relacionada con la Educación Ambiental, en el tiempo t.</t>
    </r>
  </si>
  <si>
    <r>
      <t xml:space="preserve">EAEA </t>
    </r>
    <r>
      <rPr>
        <vertAlign val="subscript"/>
        <sz val="9"/>
        <color rgb="FF000000"/>
        <rFont val="Calibri"/>
        <family val="2"/>
        <scheme val="minor"/>
      </rPr>
      <t>2t</t>
    </r>
    <r>
      <rPr>
        <sz val="9"/>
        <color rgb="FF000000"/>
        <rFont val="Calibri"/>
        <family val="2"/>
        <scheme val="minor"/>
      </rPr>
      <t xml:space="preserve"> = Ejecución de acción </t>
    </r>
    <r>
      <rPr>
        <i/>
        <sz val="9"/>
        <color rgb="FF000000"/>
        <rFont val="Calibri"/>
        <family val="2"/>
        <scheme val="minor"/>
      </rPr>
      <t>2</t>
    </r>
    <r>
      <rPr>
        <sz val="9"/>
        <color rgb="FF000000"/>
        <rFont val="Calibri"/>
        <family val="2"/>
        <scheme val="minor"/>
      </rPr>
      <t xml:space="preserve"> relacionada con la Educación Ambiental, en el tiempo t.</t>
    </r>
  </si>
  <si>
    <r>
      <t xml:space="preserve">EAEU </t>
    </r>
    <r>
      <rPr>
        <vertAlign val="subscript"/>
        <sz val="9"/>
        <color rgb="FF000000"/>
        <rFont val="Calibri"/>
        <family val="2"/>
        <scheme val="minor"/>
      </rPr>
      <t>nt</t>
    </r>
    <r>
      <rPr>
        <sz val="9"/>
        <color rgb="FF000000"/>
        <rFont val="Calibri"/>
        <family val="2"/>
        <scheme val="minor"/>
      </rPr>
      <t xml:space="preserve"> = Ejecución de acción </t>
    </r>
    <r>
      <rPr>
        <i/>
        <sz val="9"/>
        <color rgb="FF000000"/>
        <rFont val="Calibri"/>
        <family val="2"/>
        <scheme val="minor"/>
      </rPr>
      <t>n</t>
    </r>
    <r>
      <rPr>
        <sz val="9"/>
        <color rgb="FF000000"/>
        <rFont val="Calibri"/>
        <family val="2"/>
        <scheme val="minor"/>
      </rPr>
      <t xml:space="preserve"> relacionada con la Educación Ambiental, en el tiempo t.</t>
    </r>
  </si>
  <si>
    <r>
      <t>a = ponderador de EAEA</t>
    </r>
    <r>
      <rPr>
        <vertAlign val="subscript"/>
        <sz val="9"/>
        <color rgb="FF000000"/>
        <rFont val="Calibri"/>
        <family val="2"/>
        <scheme val="minor"/>
      </rPr>
      <t>1</t>
    </r>
  </si>
  <si>
    <r>
      <t>b = ponderador de EAEA</t>
    </r>
    <r>
      <rPr>
        <vertAlign val="subscript"/>
        <sz val="9"/>
        <color rgb="FF000000"/>
        <rFont val="Calibri"/>
        <family val="2"/>
        <scheme val="minor"/>
      </rPr>
      <t>2</t>
    </r>
  </si>
  <si>
    <r>
      <t>z = ponderador de EAEA</t>
    </r>
    <r>
      <rPr>
        <vertAlign val="subscript"/>
        <sz val="9"/>
        <color rgb="FF000000"/>
        <rFont val="Calibri"/>
        <family val="2"/>
        <scheme val="minor"/>
      </rPr>
      <t>n</t>
    </r>
  </si>
  <si>
    <t>Ejecución presupuestal de acciones relacionadas con la Educación Ambiental</t>
  </si>
  <si>
    <r>
      <t xml:space="preserve">EPAEA </t>
    </r>
    <r>
      <rPr>
        <vertAlign val="subscript"/>
        <sz val="9"/>
        <color rgb="FF000000"/>
        <rFont val="Calibri"/>
        <family val="2"/>
        <scheme val="minor"/>
      </rPr>
      <t>t</t>
    </r>
    <r>
      <rPr>
        <sz val="9"/>
        <color rgb="FF000000"/>
        <rFont val="Calibri"/>
        <family val="2"/>
        <scheme val="minor"/>
      </rPr>
      <t xml:space="preserve"> = Ejecución presupuestal de acciones en Educación Ambiental, en el año t.</t>
    </r>
  </si>
  <si>
    <r>
      <t xml:space="preserve">CAEA </t>
    </r>
    <r>
      <rPr>
        <vertAlign val="subscript"/>
        <sz val="9"/>
        <color rgb="FF000000"/>
        <rFont val="Calibri"/>
        <family val="2"/>
        <scheme val="minor"/>
      </rPr>
      <t>it</t>
    </r>
    <r>
      <rPr>
        <sz val="9"/>
        <color rgb="FF000000"/>
        <rFont val="Calibri"/>
        <family val="2"/>
        <scheme val="minor"/>
      </rPr>
      <t xml:space="preserve"> = Compromisos correspondientes a la acción i en Educación Ambiental, en el año t.</t>
    </r>
  </si>
  <si>
    <r>
      <t xml:space="preserve">PDAEA </t>
    </r>
    <r>
      <rPr>
        <vertAlign val="subscript"/>
        <sz val="9"/>
        <color rgb="FF000000"/>
        <rFont val="Calibri"/>
        <family val="2"/>
        <scheme val="minor"/>
      </rPr>
      <t>it</t>
    </r>
    <r>
      <rPr>
        <sz val="9"/>
        <color rgb="FF000000"/>
        <rFont val="Calibri"/>
        <family val="2"/>
        <scheme val="minor"/>
      </rPr>
      <t xml:space="preserve"> = Presupuesto definitivo a la acción i en Educación Ambiental, en el año t.</t>
    </r>
  </si>
  <si>
    <t>Número de acciones relacionadas con Educación Ambiental</t>
  </si>
  <si>
    <t>Ejecución física y financiera de acciones relacionadas con la Educación Ambiental</t>
  </si>
  <si>
    <t>Cálculo de la ejecución física y financiera de acciones relacionadas con la Educación Ambiental</t>
  </si>
  <si>
    <t>Ejecución Anual (%)</t>
  </si>
  <si>
    <t>Cuanto más cercano a cien por ciento, mayor es el cumplimiento de las metas relacionadas con la Educación Ambiental,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</si>
  <si>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Ejecución de Acciones en Educación Ambiental (Versión 1.0).</t>
    </r>
    <r>
      <rPr>
        <sz val="9"/>
        <color rgb="FF000000"/>
        <rFont val="Calibri"/>
        <family val="2"/>
        <scheme val="minor"/>
      </rPr>
      <t xml:space="preserve"> Ministerio de Ambiente y Desarrollo Sostenible MADS, DGOAT-SINA.</t>
    </r>
  </si>
  <si>
    <t>1.</t>
  </si>
  <si>
    <t>Porcentaje de avance en la formulación y/o ajuste de los Planes de Ordenación y Manejo de Cuencas (POMCAS), Planes de Manejo de Acuíferos (PMA) y Planes de Manejo de Microcuencas (PMM)</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</si>
  <si>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</si>
  <si>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</si>
  <si>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</si>
  <si>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</si>
  <si>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</si>
  <si>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</si>
  <si>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</si>
  <si>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</si>
  <si>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</si>
  <si>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</si>
  <si>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</si>
  <si>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</si>
  <si>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</si>
  <si>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</si>
  <si>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</si>
  <si>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</si>
  <si>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</si>
  <si>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</si>
  <si>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</si>
  <si>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</si>
  <si>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</si>
  <si>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</si>
  <si>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</si>
  <si>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</si>
  <si>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</si>
  <si>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</si>
  <si>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Marinas, costeras  e Insulares (*)</t>
  </si>
  <si>
    <t>Porcentaje de sectores con acompañamiento para la reconversión hacia sistemas sostenibles de producción (PSA = SA / SPA)</t>
  </si>
  <si>
    <t>Sectores acompañados en la reconversión hacia sistemas sostenibles de producción (SA)</t>
  </si>
  <si>
    <t>BORRE O AGREGUE REDES</t>
  </si>
  <si>
    <t>Porcentaje de información validada por la Corporación (PARSIV ) (C = B / A)</t>
  </si>
  <si>
    <t>Observación</t>
  </si>
  <si>
    <t>No. Hoja</t>
  </si>
  <si>
    <t>Indicador</t>
  </si>
  <si>
    <t>Observaciones para la mejora de la aplicación de los indicadores</t>
  </si>
  <si>
    <t xml:space="preserve">Año </t>
  </si>
  <si>
    <t>VOLVER AL INDICE</t>
  </si>
  <si>
    <t>Área (Has)</t>
  </si>
  <si>
    <t>Hoja de fórmulas</t>
  </si>
  <si>
    <t>Relación de páramos delimitados por el MADS, con zonificación y régimen de usos adoptados por la CAR</t>
  </si>
  <si>
    <t>Nombre del páramo</t>
  </si>
  <si>
    <t>Estado de avance</t>
  </si>
  <si>
    <t>* Valor Acumulado</t>
  </si>
  <si>
    <t>Variable  (*)</t>
  </si>
  <si>
    <t>*</t>
  </si>
  <si>
    <t>Promedio de Planes en ejecución</t>
  </si>
  <si>
    <t>Inscrita en el RUNAP</t>
  </si>
  <si>
    <t>Inscritas en el RUNAP</t>
  </si>
  <si>
    <t>Resumen del Indicador</t>
  </si>
  <si>
    <t>Meta de áreas inscritas en el RUNAP (ha)</t>
  </si>
  <si>
    <t>Superficie total de áreas protegidas regionales declaradas, homologadas o recategorizadas, inscritas en el RUNAP</t>
  </si>
  <si>
    <t xml:space="preserve">Meta total de nuevas áreas protegidas a ser inscritas en el RUNAP en el cuatrienio (ha) </t>
  </si>
  <si>
    <t>Superfice de avance anual (ha)</t>
  </si>
  <si>
    <t>Avance Cuatrienal (%)</t>
  </si>
  <si>
    <t>Ponderador acumulado esperado en cada fase</t>
  </si>
  <si>
    <t>Ponderaciones de referencia</t>
  </si>
  <si>
    <t>Formulación</t>
  </si>
  <si>
    <t>Aprestamiento</t>
  </si>
  <si>
    <t>Logística</t>
  </si>
  <si>
    <t>Oficina</t>
  </si>
  <si>
    <t>Preparación</t>
  </si>
  <si>
    <t>Avance (Ponderación acumulada)</t>
  </si>
  <si>
    <t>Meta de avance anual (%)</t>
  </si>
  <si>
    <t>Determinación de la Meta de Avance Anual</t>
  </si>
  <si>
    <t>Hectareas</t>
  </si>
  <si>
    <t>Avance esperado (Ponderación acumulada)</t>
  </si>
  <si>
    <t>Meta de avance anual (ha)</t>
  </si>
  <si>
    <t>Meta de avance anual ponderada (ha)</t>
  </si>
  <si>
    <t>Descripción</t>
  </si>
  <si>
    <t xml:space="preserve">Definición de la unidad objeto de ordenación forestal
Asignación de recursos
Inicio del proceso pre y contractual
Conformación del equipo de trabajo  </t>
  </si>
  <si>
    <t>Actividades de referencia  en el proceso de formulación, implementación y seguimiento del Plan de Ordenación Forestal</t>
  </si>
  <si>
    <t>Consulta, validación y digitalización de información secundaria
Procesamiento e interpretación de imágenes satelitales
Generación de información cartográfica preliminar
Definición de metodología para levantamiento de información primaria</t>
  </si>
  <si>
    <t>Socialización y acuerdos con actores regionales y locales
Chequeo cartografía en campo
Desarrollo del premuestreo, ajuste y realización del inventario forestal
Desarrollo del componente fauna
Desarrollo del componente socieconomico
Desarrollo del componente suelos</t>
  </si>
  <si>
    <t xml:space="preserve">Procesamiento y análisis de información primaria
Propuesta zonificación inicial de la UOF
Propuesta de zonificación de las áreas forestales que componen la UOF
 Formulación del POF para cada área forestal de la UOF
</t>
  </si>
  <si>
    <t>Socialización versión premiminar de los POF
Armonización de los POF con actores locales y regionales
Edición y ajustes de los POF</t>
  </si>
  <si>
    <t>Aprobación de los POF por el Consejo Directivo de la autoridad ambiental competente</t>
  </si>
  <si>
    <t>Aprobación</t>
  </si>
  <si>
    <t>Seguimiento de permisos de vertimiento de agua</t>
  </si>
  <si>
    <t>Porcentaje de autorizaciones ambientales con seguimiento (promedio simple)</t>
  </si>
  <si>
    <t>Cálculo del indicador global</t>
  </si>
  <si>
    <t>% Seguimiento</t>
  </si>
  <si>
    <t>Seguimiento ponderado</t>
  </si>
  <si>
    <t>Tiempo Promedio</t>
  </si>
  <si>
    <t>Meta anual</t>
  </si>
  <si>
    <t>% Meta alcanzada</t>
  </si>
  <si>
    <t>Porcentaje de actualización y reporte de la información al SIAC (Promedio)</t>
  </si>
  <si>
    <t>NO APLICA</t>
  </si>
  <si>
    <t>SI APLICA</t>
  </si>
  <si>
    <t>NO SE REPORTA</t>
  </si>
  <si>
    <t>SI SE REPORTA</t>
  </si>
  <si>
    <t xml:space="preserve"> ¿El Indicador aplica por las especificades ambientales regionales? </t>
  </si>
  <si>
    <t>Acuerdo Consejo Directivo</t>
  </si>
  <si>
    <t xml:space="preserve">Observaciones </t>
  </si>
  <si>
    <t>Acuerdo</t>
  </si>
  <si>
    <t>Programas</t>
  </si>
  <si>
    <t>Programa o Proyecto asociado</t>
  </si>
  <si>
    <t>PAFP t =</t>
  </si>
  <si>
    <t>COMPORTAMIENTO META FISICA 
PLAN DE ACCION</t>
  </si>
  <si>
    <t>META FINANCIERA                                                                                                  PLAN DE ACCION</t>
  </si>
  <si>
    <t xml:space="preserve">   (2)                                      UNIDAD DE MEDIDA</t>
  </si>
  <si>
    <t>(3)                                      META FISICA ANUAL             (Según unidad de medida)</t>
  </si>
  <si>
    <t>(4)
AVANCE DE LA META
FISICA  (Según unidad de medida y Periodo Evaluado)</t>
  </si>
  <si>
    <t xml:space="preserve">(5)
PORCENTAJE DE AVANCE 
FISICO %
(Periodo Evaluado)
((4/3)*100)
</t>
  </si>
  <si>
    <t>(5-A) DESCRIPCIÓN DEL AVANCE 
(Se puede describir en texto lo que se desea aclarar del avance númerico respectivo)</t>
  </si>
  <si>
    <t>(6)
PORCENTAJE DE AVANCE PROCESO DE GESTION DE LA META
FISICA
(aplica unicamente para el informe del primer semestre)</t>
  </si>
  <si>
    <t xml:space="preserve"> (7)                                                    META FISICA DEL PLAN             (Según unidad de medida)</t>
  </si>
  <si>
    <t>(8)
ACUMULADO DE LA META
FISICA
(Según unidad de medida)</t>
  </si>
  <si>
    <t xml:space="preserve">(9)
PORCENTAJE DE AVANCE 
FISICO ACUMULADO %
((8/7)*100)
</t>
  </si>
  <si>
    <t>(10)               PONDERACIONES DE PROGRAMAS  Y PROYECTOS (OPCIONAL DE ACUERDO AL PLAN DE ACCIÓN)</t>
  </si>
  <si>
    <t>(11)                          META FINANCIERA ANUAL             ($)</t>
  </si>
  <si>
    <t xml:space="preserve">(12)
AVANCE DE LA META
FINANCIERA
(Recursos comprometidos periodo Evaluado)
($)
</t>
  </si>
  <si>
    <t>(13)                           PORCENTAJE DEL AVANCE 
FINANCIERO %
(Periodo Evaluado)
((12/11)*100)</t>
  </si>
  <si>
    <t>::::::::</t>
  </si>
  <si>
    <t>Proyecto No 2.n.</t>
  </si>
  <si>
    <t xml:space="preserve">    Actividad No 2.n.1</t>
  </si>
  <si>
    <t xml:space="preserve">    Actividad No 2.n.n</t>
  </si>
  <si>
    <t>PROGRAMA No N</t>
  </si>
  <si>
    <t>Proyecto No N.1.</t>
  </si>
  <si>
    <t xml:space="preserve">    Actividad No N.1.1</t>
  </si>
  <si>
    <t xml:space="preserve">    Actividad No N.1.n</t>
  </si>
  <si>
    <t>Proyecto No N.2.</t>
  </si>
  <si>
    <t xml:space="preserve">    Actividad No N.2.1</t>
  </si>
  <si>
    <t xml:space="preserve">    Actividad No N.2.n</t>
  </si>
  <si>
    <t>Proyecto No N.n.</t>
  </si>
  <si>
    <t xml:space="preserve">    Actividad No N.n.1</t>
  </si>
  <si>
    <t xml:space="preserve">    Actividad No N.n.n</t>
  </si>
  <si>
    <t>(18) TOTAL METAS FISICAS Y FINANCIERAS*</t>
  </si>
  <si>
    <t>*El total de las metas fisicas y financieras sera el resultado de una sumatoria, promedios aritmetico o ponderados segun el caso y solo se aplica para las columnas relacionadas con porcentajes de avance y metas financieras.</t>
  </si>
  <si>
    <t>ANEXO No. 2.PROTOCOLO O GUÍA DE DILIGENCIAMIENTO</t>
  </si>
  <si>
    <t xml:space="preserve">MATRIZ DE SEGUIMIENTO A LA GESTIÓN Y DE AVANCE EN LAS METAS FÍSICAS Y FINANCIERAS DEL PLAN DE ACCIÓN </t>
  </si>
  <si>
    <t xml:space="preserve">ITEM </t>
  </si>
  <si>
    <t>DEFINICIONES</t>
  </si>
  <si>
    <t>Enuncie el nombre del total de los programas y proyectos aprobados en el Plan de Acción, utilizando la misma estructura jerárquica del Plan.  Se plantea una estructura inicial de Programas con proyectos relacionados, no obstante esta estructura es solo indicativa. Inserte filas cuando sea necesario ingresar mas programas y proyectos.  Recuerde que jerárquicamente los programas están integrados por proyectos y estos por actividades y la matriz pretende conocer hasta la escala de proyectos.</t>
  </si>
  <si>
    <t>(2) UNIDAD DE MEDIDA</t>
  </si>
  <si>
    <t>(3) META FÍSICA ANUAL</t>
  </si>
  <si>
    <t>Identifique el valor de la meta anual programada para el año que se este evaluando, con relación al programa o proyecto reportado en la columna (1). Ejemplo: hectáreas reforestadas, microcuencas con plan de ordenamiento formulado, # de vertimientos reglamentados, etc.</t>
  </si>
  <si>
    <t>(4) AVANCE DE LA META FISICA  (Según unidad de medida y Periodo Evaluado)</t>
  </si>
  <si>
    <t>Reporte el avance acumulado para el periodo evaluado, en la ejecución física de la respectiva meta anual programada en la columna (3). Ejemplo: 35 hectáreas reforestadas, 3 microcuencas con plan de ordenamiento formulado, etc.  Si no se presenta avance en el programa o proyecto, se deberá diligenciar la matriz con ceros (0,0) y en ningún caso dejar celdas en blanco.</t>
  </si>
  <si>
    <t>(5) PORCENTAJE DE AVANCE FISICO (Periodo Evaluado)</t>
  </si>
  <si>
    <t>Calcule el porcentaje del avance anual de la Meta física programada. Divida el valor de la columna  (4) con el valor de la columna (3) y multiplique por 100. Para el caso, cuando el resultado del avance de una meta física de un programa o proyecto se reporte como el promedio ponderado o aritmético de las metas de los proyectos relacionados con dicho programa o proyecto, es importante indicar esta condición en la columna 10.   Si no se presenta avance en el programa o proyecto, se deberá diligenciar la matriz con ceros (0,0) y en ningún caso dejar celdas en blanco.</t>
  </si>
  <si>
    <t>(6) PORCENTAJE DE AVANCE PROCESO DE GESTION DE LA META FISICA (aplica unicamente para el informe del primer semestre)</t>
  </si>
  <si>
    <t>Cuando el avance de la meta física prevista para cada proyecto no es cuantificable, para el corte del periodo evaluado, reporte en porcentaje, el equivalente a la gestión realizada.  Esta columna solamente aplica para el primer semestre de cada año, dado que en el informe anualizado se debe contar con algún tipo de producto o parte de este, de acuerdo con la meta planteada, por lo tanto en el informe anualizado esta columna debera ser diligenciada con NA. correspondiente</t>
  </si>
  <si>
    <t>(7) META FÍSICA DEL PLAN</t>
  </si>
  <si>
    <t>Identifique el valor  (en numero) de la meta del plan de acción con relación al programa y/o proyecto reportado en la columna (1). Ejemplo: hectáreas reforestadas, microcuencas con plan de ordenamiento formulado, # de vertimientos reglamentados, etc.</t>
  </si>
  <si>
    <t>(8) ACUMULADO DE LA META FISICA</t>
  </si>
  <si>
    <t>(9) PORCENTAJE DE AVANCE FISICO ACUMULADO</t>
  </si>
  <si>
    <t>Calcule el porcentaje del avance de la Meta física acumulada. Divida el valor de la columna  (8) con el valor de la columna (7) y multiplique por 100.</t>
  </si>
  <si>
    <t>(10) PONDERACIONES DE PROGRAMAS (OPCIONAL DE ACUERDO AL Plan de Acción)</t>
  </si>
  <si>
    <t>Si el Plan de Acción contempla ponderaciones de programas o proyectos, relacione aquí las ponderaciones o pesos dados a cada programa, de acuerdo al porcentaje o valor asignado.</t>
  </si>
  <si>
    <t xml:space="preserve">Relacione aquí de acuerdo al plan de inversión vigente (incluye adiciones o modificaciones) los montos de inversión anual previstos para cada programa o proyecto </t>
  </si>
  <si>
    <t>(12) AVANCE DE LA META FINANCIERA PROGRAMADA (Periodo Evaluado)</t>
  </si>
  <si>
    <r>
      <t>Reporte el avance acumulado para el periodo evaluado, en la ejecución financiera de la respectiva meta anual programada en la columna (11). Para el caso de los recursos de inversión ejecutados, se deben relacionar específicamente los montos que esten afectados bajo un</t>
    </r>
    <r>
      <rPr>
        <u/>
        <sz val="7"/>
        <rFont val="Arial Narrow"/>
        <family val="2"/>
      </rPr>
      <t xml:space="preserve"> registro presupuestal</t>
    </r>
    <r>
      <rPr>
        <sz val="7"/>
        <rFont val="Arial Narrow"/>
        <family val="2"/>
      </rPr>
      <t>, es decir, los recursos que han surtido todos lo pasos de destinación y efectivamente están designados para la ejecución de un proyecto o actividad.</t>
    </r>
  </si>
  <si>
    <t>(13)  PORCENTAJE DE AVANCE FINANCIERO (Periodo evaluado)</t>
  </si>
  <si>
    <t xml:space="preserve">Calcule el porcentaje del avance anual de la Meta financiera programada. Divida el valor de la columna  (12) con el valor de la columna (11) y multiplique por 100. </t>
  </si>
  <si>
    <t>Realice las respectivas observaciones que sean necesarias, principalmente cuando se requiera hacer alguna precisión sobre el avance de las metas físicas y financieras..</t>
  </si>
  <si>
    <t>(18) TOTAL DE  METAS  FISICAS Y FINANCIERAS</t>
  </si>
  <si>
    <t>Sume los recursos de las metas financieras del plan, anual y de avance del periodo para cada proyecto, en las columnas respectivas (11, 12, 14 y 15). Es importante cuidarse de no sumar subtotales de los programas con las metas financieras de los proyectos, para evitar  sumas dobles de un mismo proyecto. 
Calcule el % de avance total de los programas mediante el promedio de cada uno de los porcentajes de avance de los programas. Es importante recordar que no es aplicable para metas financieras realizar ponderaciones.
Para el caso de las metas físicas, se deben totalizar las columnas  5 y 9, calculando el promedio de los porcentajes de avance de cada programa, es decir, el porcentaje de avance de las metas físicas del Plan de Acción en el periodo evaluado y el acumulado, así: sume el porcentaje de avance de cada programa y dividalo en el número de programas, con los datos respectivos, en las columnas 5 y 9  (Si es el caso, tenga en cuenta las ponderaciones que estén estipuladas en el Plan de Acción, las cuales debe quedar registradas en la columna 10).</t>
  </si>
  <si>
    <t xml:space="preserve">RECURSOS VIGENCIA :  </t>
  </si>
  <si>
    <t>NIVEL RENTISTICO</t>
  </si>
  <si>
    <t>Convenios</t>
  </si>
  <si>
    <t>Multas y sanciones</t>
  </si>
  <si>
    <t>Donaciones</t>
  </si>
  <si>
    <t>CONCEPTO</t>
  </si>
  <si>
    <t>GASTOS DE PERSONAL</t>
  </si>
  <si>
    <t>TRANSFERENCIAS CORRIENTES</t>
  </si>
  <si>
    <t>SENTENCIAS Y CONCILIACIONES</t>
  </si>
  <si>
    <t>Nombre de la Corporación</t>
  </si>
  <si>
    <t>Corporación Autónoma Regional del Alto Magdalena - CAM</t>
  </si>
  <si>
    <t>Corporación Autónoma Regional de Cundinamarca – CAR</t>
  </si>
  <si>
    <t>Corporación Autónoma Regional del Canal del Dique – CARDIQUE</t>
  </si>
  <si>
    <t>Corporación Autónoma Regional de Sucre – CARSUCRE</t>
  </si>
  <si>
    <t>Corporación Autónoma Regional de Santander – CAS</t>
  </si>
  <si>
    <t>Corporación para el Desarrollo Sostenible del Norte y el Oriente Amazónico – CDA</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</si>
  <si>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</si>
  <si>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</si>
  <si>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</si>
  <si>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</si>
  <si>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</si>
  <si>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</si>
  <si>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</si>
  <si>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</si>
  <si>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</si>
  <si>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</si>
  <si>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</si>
  <si>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</si>
  <si>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</si>
  <si>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</si>
  <si>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</si>
  <si>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</si>
  <si>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</si>
  <si>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</si>
  <si>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</si>
  <si>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</si>
  <si>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</si>
  <si>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</si>
  <si>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</si>
  <si>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</si>
  <si>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</si>
  <si>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</si>
  <si>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</si>
  <si>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</si>
  <si>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</si>
  <si>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</si>
  <si>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</si>
  <si>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</si>
  <si>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</si>
  <si>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</si>
  <si>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Periodo a reportar</t>
  </si>
  <si>
    <t>Nombre de la persona responsable del reporte</t>
  </si>
  <si>
    <t xml:space="preserve">MATRIZ DE SEGUIMIENTO DEL PLAN DE ACCIÓN
ANEXO No. 1. AVANCE EN LAS METAS FÍSICAS Y FINANCIERAS DEL PLAN DE ACCIÓN  </t>
  </si>
  <si>
    <t>PERIODO REPORTADO:</t>
  </si>
  <si>
    <t xml:space="preserve">ANEXO NO. 3. MATRIZ DE REPORTE DE AVANCE DE INDICADORES MÍNIMOS DE GESTIÓN INCORPORADOS EN LA RESOLUCIÓN 667 DE 2016  </t>
  </si>
  <si>
    <t>CORPORACIÓN AUTÓMA REGIONAL DE XXXXX</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</si>
  <si>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</si>
  <si>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</si>
  <si>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</si>
  <si>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</si>
  <si>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</si>
  <si>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</si>
  <si>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</si>
  <si>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</si>
  <si>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</si>
  <si>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</si>
  <si>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</si>
  <si>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</si>
  <si>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</si>
  <si>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SUBNIVEL RENTISTICO</t>
  </si>
  <si>
    <t>NIVEL 1</t>
  </si>
  <si>
    <t>NIVEL 2</t>
  </si>
  <si>
    <t>NIVEL 3</t>
  </si>
  <si>
    <t>NIVEL 4</t>
  </si>
  <si>
    <t>NIVEL 5</t>
  </si>
  <si>
    <t>(4)
ADICIÓN</t>
  </si>
  <si>
    <t>(5)
REDUCCIÓN</t>
  </si>
  <si>
    <t>(7)
FUNCIONAMIENTO</t>
  </si>
  <si>
    <t>(8)
INVERSIÓN</t>
  </si>
  <si>
    <t>(9)
FCA</t>
  </si>
  <si>
    <t>(10)
SERVICIO A LA DEUDA</t>
  </si>
  <si>
    <t>1</t>
  </si>
  <si>
    <t>Ingresos</t>
  </si>
  <si>
    <t>-</t>
  </si>
  <si>
    <t>Los ingresos son recursos monetarios recaudados en una vigencia fiscal por quienes corresponda administrarlos según la ley.
Se consideran ingresos las entradas de caja efectivas, en moneda nacional, que incrementan las disponibilidades para el gasto. Así, se deben cumplir las siguientes condiciones para reconocer una transacción como ingreso:
1.	Afectación efectiva de caja. Los ingresos se reconocen bajo el principio de caja. Es decir, cuando hay desembolso de los recursos a favor de las entidades beneficiarias.
2.	La afectación de caja se produce en moneda nacional.
3.	Respaldo de un gasto. No se reconocen como ingresos aquellas entradas efectivas de caja que no están habilitadas para realizar gastos.</t>
  </si>
  <si>
    <t>01</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</si>
  <si>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</si>
  <si>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</si>
  <si>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Ingresos tributarios</t>
  </si>
  <si>
    <t>Son aquellos establecidos como impuestos y estampillas por la ley. Estos representan la obligación de hacer un pago, sin que exista una retribución particular por parte del Estado.</t>
  </si>
  <si>
    <t>Corte Constitucional, Sentencia C-545/1994.</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</si>
  <si>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</si>
  <si>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</si>
  <si>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</si>
  <si>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Sobretasa ambiental - Peajes</t>
  </si>
  <si>
    <t xml:space="preserve">la Sobretasa Ambiental se creó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</si>
  <si>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t>
  </si>
  <si>
    <t>Sobretasa ambiental - Peajes (vigencia actual)</t>
  </si>
  <si>
    <t>02</t>
  </si>
  <si>
    <t>Sobretasa ambiental - Peajes (vigencia anterior)</t>
  </si>
  <si>
    <t>Participación de intereses de mora sobre la sobretasa ambiental-peajes</t>
  </si>
  <si>
    <t>Son las transferencias de recursos de los intereses recaudados por la mora en el pago de la sobretasa ambiental. Los intereses que se causen por mora en el pago del Impuesto Predial Unificado, también se causan para el pago y transferencia de la sobretasa ambiental.</t>
  </si>
  <si>
    <t>Decreto Reglamentario 1339 de 1994, artículo 2.</t>
  </si>
  <si>
    <t>Participación de intereses de mora sobre la sobretasa ambiental-peajes (vigencia actual)</t>
  </si>
  <si>
    <t>Participación de intereses de mora sobre la sobretasa ambiental-peajes (vigencia anterior)</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</si>
  <si>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</si>
  <si>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</si>
  <si>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</si>
  <si>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Contribuciones</t>
  </si>
  <si>
    <t xml:space="preserve">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unica excepción al principio de legalidad del tributo son las contribuciones especiales, las cuales no están definidas como contribuciones, pero de acuerdo con sentencia emitida por la Corte Constitucional, se ajusta a su definición.
</t>
  </si>
  <si>
    <t xml:space="preserve">Corte Constitucional, Sentencia C-545/1994.
Constitución política Art. 338 </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</si>
  <si>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</si>
  <si>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</si>
  <si>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</si>
  <si>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energia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COMPLEMENTAR PLAN DE DESARROLLO ART.289 DE 2019</t>
  </si>
  <si>
    <t xml:space="preserve"> Ley 99 de 1993, art. 45</t>
  </si>
  <si>
    <t>Contribución sector eléctrico - Hidroeléctrica</t>
  </si>
  <si>
    <t>Contribución sector eléctrico - Hidroeléctrica (vigencia actual)</t>
  </si>
  <si>
    <t>Contribución sector eléctrico - Hidroeléctrica (vigencia anterior)</t>
  </si>
  <si>
    <t>Contribución sector eléctrico - Termoeléctrica</t>
  </si>
  <si>
    <t>Contribución sector eléctrico - Termoeléctrica (vigencia actual)</t>
  </si>
  <si>
    <t>Contribución sector eléctrico - Termoeléctrica (vigencia anterior)</t>
  </si>
  <si>
    <t>03</t>
  </si>
  <si>
    <t>Contribución sector eléctrico - Energia Alternativa</t>
  </si>
  <si>
    <t>Contribución sector eléctrico - Energia Alternativa (vigencia actual)</t>
  </si>
  <si>
    <t>Contribución sector eléctrico - Energia Alternativa (vigencia anterior)</t>
  </si>
  <si>
    <t>04</t>
  </si>
  <si>
    <t>Participación de intereses de mora sobre contribución sector eléctrico</t>
  </si>
  <si>
    <t>Participación de intereses de mora sobre contribución sector eléctrico (vigencia actual)</t>
  </si>
  <si>
    <t>Participación de intereses de mora sobre contribución sector eléctrico (vigencia anterior)</t>
  </si>
  <si>
    <t>Tasas y derechos administrativos</t>
  </si>
  <si>
    <t>Tasas</t>
  </si>
  <si>
    <t>Tasas retributivas y compensatorias</t>
  </si>
  <si>
    <t>Tasa retributiva</t>
  </si>
  <si>
    <t xml:space="preserve">Corresponden a las tasas retributivas por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También a las tasas para compensar los gastos de mantenimiento de la renovabilidad de los recursos naturales renovables.  </t>
  </si>
  <si>
    <t>Ley 99 de 1993, art. 42. Decreto 1390 de 2018. Decreto 1272 de 2016</t>
  </si>
  <si>
    <t>Tasa retributiva (vigencia actual)</t>
  </si>
  <si>
    <t>Tasa retributiva (vigencia anterior)</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</si>
  <si>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</si>
  <si>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</si>
  <si>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</si>
  <si>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Tasa por el uso del agua (vigencia actual)</t>
  </si>
  <si>
    <t>Tasa por el uso del agua (vigencia anterior)</t>
  </si>
  <si>
    <t>Tasa de aprovechamiento Forestal</t>
  </si>
  <si>
    <t>Tasa de aprovechamiento Forestal (vigencia actual)</t>
  </si>
  <si>
    <t>Tasa de aprovechamiento Forestal (vigencia anterior)</t>
  </si>
  <si>
    <t>Tasa compensatoria por caza de Fauna Silvestre</t>
  </si>
  <si>
    <t>se dirige a las autoridades ambientales competentes a que se refiere el artículo 2.2.9.10.1 .3, y a
léls personas naturales o jurídicas que cacen la fauna silvestre nativa en el país, en adelante denominadas usuarios</t>
  </si>
  <si>
    <t>Decreto 1272 de 2016, adiciona un capítulo al Título 9 de la Parte 2 del Libro 2 del Decreto 1076 de 2015, destinarán a la protección y renovación del recurso fauna silvestre, lo cual comprende actividades tales como la formulación e implementación de planes y programas de conservación y de uso
sostenible de especies animales silvestres, la repoblación, el control poblacional, estrategias para el control al tráFico ilegal, la restauración de áreas de importancia faunística, entre otras, así como el monitoreo y la elaboración de estudios de investigación básica y aplicada, estas últimas prioritarias para efectos de la inversión de la tasa, teniendo en cuenta las directrices del Ministerio de Ambiente y Desarrollo Sostenible</t>
  </si>
  <si>
    <t>Tasa compensatoria por caza de Fauna Silvestre (vigencia actual)</t>
  </si>
  <si>
    <t>Tasa compensatoria por caza de Fauna Silvestre (vigencia anterior)</t>
  </si>
  <si>
    <t>05</t>
  </si>
  <si>
    <t>Otras tasas</t>
  </si>
  <si>
    <t>Otras tasas (vigencia actual)</t>
  </si>
  <si>
    <t>Otras tasas (vigencia anterior)</t>
  </si>
  <si>
    <t>Derechos Administrativos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</si>
  <si>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</si>
  <si>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</si>
  <si>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Evaluación de licencias, permisos, concesiones, autorizaciones y demás trámites ambientales</t>
  </si>
  <si>
    <t>Ley 633 de 2002</t>
  </si>
  <si>
    <t>Evaluación de licencias, permisos, concesiones, autorizaciones y demás trámites ambientales (vigencia actual)</t>
  </si>
  <si>
    <t>Evaluación de licencias, permisos, concesiones, autorizaciones y demás trámites ambientales (vigencia anterior)</t>
  </si>
  <si>
    <t>Seguimiento a licencias, permisos, concesiones, autorizaciones y demás trámites ambientales</t>
  </si>
  <si>
    <t>Seguimiento a licencias, permisos, concesiones, autorizaciones y demás trámites ambientales (vigencia actual)</t>
  </si>
  <si>
    <t>Seguimiento a licencias, permisos, concesiones, autorizaciones y demás trámites ambientales (vigencia anterior)</t>
  </si>
  <si>
    <t>Salvoconductos</t>
  </si>
  <si>
    <t>Salvoconductos (vigencia actual)</t>
  </si>
  <si>
    <t>Salvoconductos (vigencia anterior)</t>
  </si>
  <si>
    <t>Venta de productos forestales</t>
  </si>
  <si>
    <t>Venta de productos forestales (vigencia actual)</t>
  </si>
  <si>
    <t>Venta de productos forestales (vigencia anterior)</t>
  </si>
  <si>
    <t>Venta de Servicios de Laboratorio e Información</t>
  </si>
  <si>
    <t>Venta de Servicios de Laboratorio e Información (vigencia actual)</t>
  </si>
  <si>
    <t>Venta de Servicios de Laboratorio e Información (vigencia anterior)</t>
  </si>
  <si>
    <t>06</t>
  </si>
  <si>
    <t>Pruebas de Bombeo y Videos de Pozos</t>
  </si>
  <si>
    <t>Pruebas de Bombeo y Videos de Pozos (vigencia actual)</t>
  </si>
  <si>
    <t>Pruebas de Bombeo y Videos de Pozos (vigencia anterior)</t>
  </si>
  <si>
    <t>07</t>
  </si>
  <si>
    <t>Aprovechamientos por parques</t>
  </si>
  <si>
    <t>Aprovechamientos por parques (vigencia actual)</t>
  </si>
  <si>
    <t>Aprovechamientos por parques (vigencia anterior)</t>
  </si>
  <si>
    <t>08</t>
  </si>
  <si>
    <t>Otros servicios</t>
  </si>
  <si>
    <t>Otros servicios (vigencia actual)</t>
  </si>
  <si>
    <t>Otros servicios (vigencia anterior)</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</si>
  <si>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</si>
  <si>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</si>
  <si>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Ley 6 de 1992, art. 124; Decreto 410 de 1971, art. 10, 20 y 78; Decreto 393 de 2002, art. 25</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</si>
  <si>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</si>
  <si>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</si>
  <si>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</si>
  <si>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</si>
  <si>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</si>
  <si>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Multas ambientales (vigencia actual)</t>
  </si>
  <si>
    <t>Multas ambientales (vigencia anterior)</t>
  </si>
  <si>
    <t>Intereses de mora</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</si>
  <si>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</si>
  <si>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</si>
  <si>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Intereses de mora (vigencia actual)</t>
  </si>
  <si>
    <t>Intereses de mora (vigencia anterior)</t>
  </si>
  <si>
    <t>Venta de bienes y servicios</t>
  </si>
  <si>
    <t>Ventas de establecimientos de mercado</t>
  </si>
  <si>
    <t xml:space="preserve">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
</t>
  </si>
  <si>
    <t>Agricultura, silvicultura y productos de la pesca</t>
  </si>
  <si>
    <t>Productos de la silvicultura y de la explotación forestal</t>
  </si>
  <si>
    <t>Madera en bruto</t>
  </si>
  <si>
    <t>Madera en bruto (vigencia actual)</t>
  </si>
  <si>
    <t>Madera en bruto  (vigencia anterior)</t>
  </si>
  <si>
    <t>Productos forestales diferentes a la madera</t>
  </si>
  <si>
    <t>Productos forestales diferentes a la madera (vigencia actual)</t>
  </si>
  <si>
    <t>Productos forestales diferentes a la madera  (vigencia anterior)</t>
  </si>
  <si>
    <t>Otras ventas incidentales de establecimiento de mercado</t>
  </si>
  <si>
    <t>Otras ventas incidentales de establecimiento de mercado (vigencia actual)</t>
  </si>
  <si>
    <t>Otras ventas incidentales de establecimiento de mercado (vigencia anterior)</t>
  </si>
  <si>
    <t>Ventas incidentales de establecimiento de no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</si>
  <si>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</si>
  <si>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</si>
  <si>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</si>
  <si>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 xml:space="preserve"> Clasificación Central de Productos (CPC Ver. 2.0)</t>
  </si>
  <si>
    <t>Productos metálicos, maquinaria y equipo (vigencia actual)</t>
  </si>
  <si>
    <t>Productos metálicos, maquinaria y equipo (vigencia anterior)</t>
  </si>
  <si>
    <t>Alquiler de Maquinaria y Equipos</t>
  </si>
  <si>
    <t>Alquiler de Maquinaria y Equipos (vigencia actual)</t>
  </si>
  <si>
    <t>Alquiler de Maquinaria y Equipos (vigencia anterior)</t>
  </si>
  <si>
    <t>Aprovechamiento por arriendos</t>
  </si>
  <si>
    <t>Aprovechamiento por arriendos (vigencia actual)</t>
  </si>
  <si>
    <t>Aprovechamiento por arriendos (vigencia anterior)</t>
  </si>
  <si>
    <t>Otras ventas incidentales de establecimiento no de mercado</t>
  </si>
  <si>
    <t>Otras ventas incidentales de establecimiento no de mercado (vigencia actual)</t>
  </si>
  <si>
    <t>Otras ventas incidentales de establecimiento no de mercado (vigencia anterior)</t>
  </si>
  <si>
    <t>Transferencias corrientes</t>
  </si>
  <si>
    <t>Transferencias del sector central Nacional - PGN</t>
  </si>
  <si>
    <t>Agrupación que comprende las transferencias de recursos que reciben las unidades del PGSP y cuyo origen es el sector central Nacional, entendido como el Presupuesto General de Nación.</t>
  </si>
  <si>
    <t>Participación de la sobretasa ambiental -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</si>
  <si>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</si>
  <si>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Ley  99 de 1993, art. 44; Decreto 1339 de 1994, art.1</t>
  </si>
  <si>
    <t>Participación de la sobretasa ambiental - Corporaciones Autónomas Regionales (vigencia actual)</t>
  </si>
  <si>
    <t>Participación de la sobretasa ambiental - Corporaciones Autónomas Regionales (vigencia anterior)</t>
  </si>
  <si>
    <t>Participación del porcentaje ambiental - Corporaciones Autónomas Regionales</t>
  </si>
  <si>
    <t>Participación del porcentaje ambiental - Corporaciones Autónomas Regionales (vigencia actual)</t>
  </si>
  <si>
    <t>Participación del porcentaje ambiental - Corporaciones Autónomas Regionales (vigencia anterior)</t>
  </si>
  <si>
    <t>Participación de intereses de mora sobre la sobretasa ambiental</t>
  </si>
  <si>
    <t>Participación de intereses de mora sobre la sobretasa ambiental (vigencia actual)</t>
  </si>
  <si>
    <t>Participación de intereses de mora sobre la sobretasa ambiental (vigencia anterior)</t>
  </si>
  <si>
    <t>Participación de intereses de mora sobre el porcentaje ambiental</t>
  </si>
  <si>
    <t>Participación de intereses de mora sobre el porcentaje ambiental (vigencia actual)</t>
  </si>
  <si>
    <t>Participación de intereses de mora sobre el porcentaje ambiental (vigencia anterior)</t>
  </si>
  <si>
    <t>Aportes Nación</t>
  </si>
  <si>
    <t>Corresponde a los recursos del Presupuesto de la Nación que el gobierno transfiere a las entidades descentralizadas del orden nacional con el objeto de contribuir a la atención de sus compromisos y al cumplimiento de sus funciones.</t>
  </si>
  <si>
    <t>Aportes Nación para Funcionamiento</t>
  </si>
  <si>
    <t>Aportes de la Nación para Gastos de personal</t>
  </si>
  <si>
    <t>Aportes de la Nación para Adquisición de bienes y servicios</t>
  </si>
  <si>
    <t>Aportes de la Nación para Transferencias corrientes</t>
  </si>
  <si>
    <t xml:space="preserve">Aportes Fondo de Compensación Ambiental -FCA, Funcionamiento </t>
  </si>
  <si>
    <t>Aportes del FCA para Gastos de personal</t>
  </si>
  <si>
    <t>Aportes del FCA para Adquisición de bienes y servicios</t>
  </si>
  <si>
    <t>Aportes del FCA para Transferencias corrientes</t>
  </si>
  <si>
    <t>Aportes de la Nación para Inversión</t>
  </si>
  <si>
    <t>Aportes inversión Fondo de Compensación Ambiental -FCA</t>
  </si>
  <si>
    <t>Aportes inversión Fondo Nacional Ambiental - FONAM</t>
  </si>
  <si>
    <t>Aportes del Sistema de Participación General de Regalias - SPGR</t>
  </si>
  <si>
    <t>Aportes del SPGR para Funcionamiento</t>
  </si>
  <si>
    <t>Aportes del SPGR para Servicio de la Deuda</t>
  </si>
  <si>
    <t>Aportes del SPGR para Inversión</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</si>
  <si>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</si>
  <si>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 cual difícilmente asegura su continuidad durante amplios periodos presupuestales” (Corte Constitucional, Sentencia C-1072 de 2002).</t>
  </si>
  <si>
    <t>Disposición de activos</t>
  </si>
  <si>
    <t>Recursos que obtiene una entidad del presupuesto general del sector público provenientes del traslado de derecho y dominio parcial o total de activos con destino a la financiación del presupuesto (Ministerio de Hacienda y Crédito Público, 2011, p. 245). En el CONPES 3281 de 2004 el gobierno nacional estableció la estrategia de aprovechamiento y disposición de activos con el objetivo de “reducir la magnitud del pasivo mediante la liquidación o venta de activos del balance con los cuales se corrija de manera efectiva el déficit fiscal, con un efecto permanente en el mediano plazo” (CONPES 3281 de 2004).</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</si>
  <si>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</si>
  <si>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</si>
  <si>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Disposición de activos fijos</t>
  </si>
  <si>
    <t xml:space="preserve">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</si>
  <si>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</si>
  <si>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</si>
  <si>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Disposición de maquinaria y equipo</t>
  </si>
  <si>
    <t>Ingresos por la concepto de la venta de activos como equipo de transporte, maquinaria relacionada con tecnologías de la información y las comunicaciones y otras maquinarias y equipos no clasificados en otra partida.</t>
  </si>
  <si>
    <t>Disposición de otros activos fijos</t>
  </si>
  <si>
    <t xml:space="preserve">Ingresos por la disposición de activos no mencionados en los rubros anteriores, a saber, recursos biológicos cultivados y productos de propiedad intelectual. </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</si>
  <si>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</si>
  <si>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</si>
  <si>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</si>
  <si>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</si>
  <si>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</si>
  <si>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</si>
  <si>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Rendimientos financieros</t>
  </si>
  <si>
    <t>Son los ingresos que se reciben las unidades del PGSP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t>
  </si>
  <si>
    <t>Rendimientos financieros de títulos participativos</t>
  </si>
  <si>
    <t>Corresponde a los ingresos por concepto de rendimientos financieros sobre títulos participativos. Los títulos participativos otorgan al titular la calidad de copropietario e  incorporan derechos sobre los resultados obtenidos por la entidad emisora.</t>
  </si>
  <si>
    <t>Rendimientos financieros de depósitos</t>
  </si>
  <si>
    <t>Son los ingresos por rendimientos financieros de los depósitos que tengan las entidades de gobierno en las entidades vigiladas por la Superintendencia Financiera.</t>
  </si>
  <si>
    <t>Rendimientos financieros de otros depósitos</t>
  </si>
  <si>
    <t>Corresponden a los ingresos por rendimientos financieros de otros depósitos distintos a los de la Cuenta Única Nacional.</t>
  </si>
  <si>
    <t>Rendimientos financieros Ingresos tributarios</t>
  </si>
  <si>
    <t>Rendimientos financieros Impuestos directos</t>
  </si>
  <si>
    <t>Rendimientos financieros Contribuciones</t>
  </si>
  <si>
    <t>Rendimientos financieros Tasas retributivas y compensatorias</t>
  </si>
  <si>
    <t>Rendimientos financieros Tasa retributiva</t>
  </si>
  <si>
    <t>Rendimientos financierosTasa por el uso del agua</t>
  </si>
  <si>
    <t>Rendimientos financieros Tasa de aprovechamiento Forestal</t>
  </si>
  <si>
    <t>Rendimientos financieros Tasa compensatoria por caza de Fauna Silvestre</t>
  </si>
  <si>
    <t>Rendimientos financieros Otras tasas</t>
  </si>
  <si>
    <t>Rendimientos financiero Multas, sanciones e intereses de mora</t>
  </si>
  <si>
    <t>Rendimientos financiero Venta de bienes y servicios</t>
  </si>
  <si>
    <t>Rendimientos financiero Recursos de crédito externo</t>
  </si>
  <si>
    <t>Rendimientos financiero Recursos de crédito interno</t>
  </si>
  <si>
    <t>Rendimientos financieros Compensaciones</t>
  </si>
  <si>
    <t>Rendimientos financieros Compensación resguardos indígenas</t>
  </si>
  <si>
    <t>Rendimientos financieros Transferencias de capital</t>
  </si>
  <si>
    <t>Rendimientos financieros Convenios</t>
  </si>
  <si>
    <t>Rendimientos financieros  Convenios con Departamentos</t>
  </si>
  <si>
    <t xml:space="preserve">Rendimientos financieros  Convenios con Municipios </t>
  </si>
  <si>
    <t>Rendimientos financieros  Otros Convenios</t>
  </si>
  <si>
    <t>Rendimientos financieros Transferencias del sector central Nacional - PGN</t>
  </si>
  <si>
    <t>Rendimientos financieros Transferencias del sector descentralizado - Estapublicos Nacionales</t>
  </si>
  <si>
    <t>Rendimientos financieros Transferencias del sector descentralizado - Empresas Nacionales</t>
  </si>
  <si>
    <t>Rendimientos financieros Transferencias del sector central Territorial</t>
  </si>
  <si>
    <t>Rendimientos financieros Transferencias del sector descentralizado - Estapublicos Territoriales</t>
  </si>
  <si>
    <t>Rendimientos financieros Transferencias del sector descentralizado - Empresas Territoriales</t>
  </si>
  <si>
    <t>Rendimientos financieros Transferencias de esquemas asociativos</t>
  </si>
  <si>
    <t>09</t>
  </si>
  <si>
    <t>Rendimientos financieros Transferencias de órganos autónomos e independientes</t>
  </si>
  <si>
    <t>10</t>
  </si>
  <si>
    <t>Rendimientos financieros Transferencias de  privados que administran recursos públicos</t>
  </si>
  <si>
    <t>11</t>
  </si>
  <si>
    <t>Rendimientos financieros Indemnizaciones relacionadas con seguros no de vida</t>
  </si>
  <si>
    <t>12</t>
  </si>
  <si>
    <t>Rendimientos financieros Donaciones</t>
  </si>
  <si>
    <t>Rendimientos financieros de valores distintos de acciones</t>
  </si>
  <si>
    <t>Corresponde a los ingresos por concepto de rendimientos de los valores distintos a las acciones. Los valores distintos a las acciones se definen como instrumentos financieros negociables, que sirven de evidencia de la obligación de liquidarlos mediante el suministro de efectivo.</t>
  </si>
  <si>
    <t>Rendimientos financieros Intereses por préstamos</t>
  </si>
  <si>
    <t>Corresponde a los ingresos por el concepto de intereses de fondos en préstamos que tienen las entidades de gobierno. Los intereses son una forma de renta de inversión cobradas por el acreedor del préstamo.</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</si>
  <si>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</si>
  <si>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</si>
  <si>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Recursos de contratos de empréstitos externos</t>
  </si>
  <si>
    <t>Corresponde a los recursos provenientes de contratos de empréstitos externos realizados por las entidades del PGSP. Los contratos de empréstito tienen por objeto proveer a la entidad contratante (órgano del PGN, entidad territorial, órgano autónomo o particular) de recursos con plazo para su pago. Para el caso de las entidades estatales, el Decreto 1068 de 2015 reglamente los contratos de empréstitos externos.</t>
  </si>
  <si>
    <t>Decreto 1068 de 2015</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</si>
  <si>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</si>
  <si>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 necesitan</t>
  </si>
  <si>
    <t>Decreto 1068 de 2015, art. 2.2.1.2.1.2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</si>
  <si>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</si>
  <si>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</si>
  <si>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Recursos de crédito de títulos de deuda pública externa</t>
  </si>
  <si>
    <t>Corresponde a los ingresos por emisión y colocación de bonos y demás valores de contenido crediticio y con plazo para su redención, emitidos por las entidades de gobierno en el exterior o empresas financieros y no financieras.</t>
  </si>
  <si>
    <t>Recursos de crédito de proveedores</t>
  </si>
  <si>
    <t xml:space="preserve">Comprende los créditos obtenidos con agentes residentes fuera del país,  mediante los cuales se contrata la adquisición de bienes o servicios con plazo para su pago. Esta cuenta es de uso exclusivo de la nación. No aplica para la entrega de bienes y/o servicios de manera directa por el proveedor. </t>
  </si>
  <si>
    <t>Decreto 1068 de 2015, art. 2.2.1.2.3.1</t>
  </si>
  <si>
    <t>Recursos de crédito interno</t>
  </si>
  <si>
    <t xml:space="preserve">Comprende los recursos provenientes de operaciones de crédito público que realizan las entidades del PGSP con agentes residentes en el país. Entiéndase por operaciones de crédito público todo acto o contrato que tienen por objeto dotar a la entidad (órgano del PGN, entidad territorial, órgano autónomo, empresa o particular) de recursos, bienes o servicios con plazo para su pago. </t>
  </si>
  <si>
    <t>Recursos de contratos de empréstitos internos</t>
  </si>
  <si>
    <t>Corresponde a los recursos provenientes de contratos de empréstitos internos de las entidades del PGSP. Para las entidades de gobierno, estas operaciones están reguladas por el Decreto 1068 de 2015 y el Decreto 2681 de 1993, art. 22.</t>
  </si>
  <si>
    <t>Decreto 1068 de 2015; Decreto 2681 de 1993, art. 22</t>
  </si>
  <si>
    <t>Recursos de contratos de empréstitos internos con bancos comerciales</t>
  </si>
  <si>
    <t>Corresponde a los ingresos por adquisición de deuda con aquellos bancos comerciales que ofrecen sus recursos a tasas y condiciones vigentes del mercado. Estos recursos pueden dirigirse a cualquier sector.</t>
  </si>
  <si>
    <t>Recursos de contratos de empréstitos internos con bancos comerciales públicos</t>
  </si>
  <si>
    <t>Corresponde a los ingresos por concepto de los desembolsos realizados por bancos comerciales públicos en razón de los créditos otorgados a la entidad del PGSP.</t>
  </si>
  <si>
    <t>Recursos de contratos de empréstitos internos con bancos comerciales privados</t>
  </si>
  <si>
    <t>Corresponde a los ingresos por concepto de los desembolsos realizados por bancos comerciales privados en razón de los créditos otorgados a la entidad del PGSP.</t>
  </si>
  <si>
    <t>Recursos de contratos de empréstitos internos con entidades del sector público</t>
  </si>
  <si>
    <t>Ingresos por contratación de créditos públicos con entidades del sector público, excluyendo a los bancos comerciales públicos que están en otra categoría.</t>
  </si>
  <si>
    <t>Recursos de contratos de empréstitos internos con la 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</si>
  <si>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</si>
  <si>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Recursos de contratos de empréstitos internos con Findeter</t>
  </si>
  <si>
    <t>Corresponde a los ingresos por desembolsos de créditos realizados durante la vigencia por la Financiera de Desarrollo Territorial S.A. (FINDETER).</t>
  </si>
  <si>
    <t>Recursos de contratos de empréstitos internos con Fonade</t>
  </si>
  <si>
    <t>Corresponde a los ingresos por desembolsos de créditos realizados durante la vigencia por el Fondo Financiero de Proyectos de Desarrollo (FONADE).</t>
  </si>
  <si>
    <t>Recursos de contratos de empréstitos internos con Institutos de Desarrollo Departamental y/o Municipal</t>
  </si>
  <si>
    <t>Corresponde a los ingresos por desembolsos realizados durante la vigencia por concepto de los créditos concedidos a la entidad de gobierno por parte de los fondos o institutos de desarrollo.</t>
  </si>
  <si>
    <t>Banco de la República</t>
  </si>
  <si>
    <t>Comprende los recursos provenientes de los préstamos adquiridos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</si>
  <si>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Constitución de 1991,  art. 371</t>
  </si>
  <si>
    <t>Recursos de contratos de empréstitos internos con otras instituciones financieras y otros</t>
  </si>
  <si>
    <t xml:space="preserve">Corresponde a los ingresos por contratación de créditos con entidades financieras distintas a las mencionadas. También incluyre los montos de dinero transferidos al Tesoro Nacional por concepto de cuentas inactivas, por parte de las entidades financieras. </t>
  </si>
  <si>
    <t>Recursos de crédito de títulos de deuda pública interna</t>
  </si>
  <si>
    <t>Comprende los recursos provenientes de los títulos de deuda pública (bonos y demás valores de contenido crediticio) emitidos por las entidades de gobierno en el mercado local de capitales con plazo para su rendición</t>
  </si>
  <si>
    <t>Decreto 1068 de 2015, art. 2.2.1.3.1.</t>
  </si>
  <si>
    <t>Colocación y títulos TES clase B del Gobierno Nacional</t>
  </si>
  <si>
    <t xml:space="preserve">Comprende los recursos provenientes de la colocación de Títulos de Tesorería - TES Clase B que realiza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  </t>
  </si>
  <si>
    <t>Colocación y títulos TES clase B a corto plazo</t>
  </si>
  <si>
    <t xml:space="preserve">Comprende los recursos provenientes de la colocación de TES Clase B que hace el Gobierno Nacional con  el  fin de efectuar operaciones  de  tesorería,  cuando  el  vencimiento de  los mismos  excede  la respectiva vigencia fiscal. Los TES Clase B a corto plazo tienen un término no mayor a un (1) año y no menor a treinta (30) días. </t>
  </si>
  <si>
    <t>Colocación y títulos TES clase B a largo plazo</t>
  </si>
  <si>
    <t xml:space="preserve">Comprende los recursos provenientes de la colocación de TES Clase B que hace el Gobierno Nacional mediante subasta, operación forzosa u operación convenida, con el fin de financiar apropiaciones presupuestales. Los TES Clase B a largo plazo tienen un término de uno o más años calendario. </t>
  </si>
  <si>
    <t>Bonos y otros títulos emitidos por el Gobierno Nacional</t>
  </si>
  <si>
    <t xml:space="preserve">Comprende  los  recursos provenientes  de  la  colocación  de  bonos  definidos  por  ley,  y  de  títulos diferentes a los TES, que tienen un contenido crediticio con plazo para su redención. </t>
  </si>
  <si>
    <t>Bonos y otros títulos de deuda emitidos por las entidades territoriales</t>
  </si>
  <si>
    <t>Corresponde a los ingresos por emisión y colocación de bonos y demás valores de contenido crediticio y con plazo para su redención, emitidos por las entidades territoriales.</t>
  </si>
  <si>
    <t xml:space="preserve">Comprende los créditos obtenidos con agentes residentes en territorio colombiano,  mediante los cuales se contrata la adquisición de bienes o servicios con plazo para su pago. Esta cuenta es de uso exclusivo de la nación. No aplica para la entrega de bienes y/o servicios de manera directa por el proveedor. </t>
  </si>
  <si>
    <t xml:space="preserve">Transferencias de capital </t>
  </si>
  <si>
    <t>Son las transferencias de recursos que reciben las entidades del PGSP, sin ser regulares o predecibles, y sin dar ningún bien, servicio o activo como contraprestación directa. 
En oposición a las transferencias corrientes, las transferencias de capital se caracterizan por:
•	No permitir un cálculo predecible o una estimación de estos gastos
•	No son disponibilidades regulares 
•	Dependen de la discrecionalidad de la entidad que realiza la transferencia.
•	Tener un plazo limitado de vigencia</t>
  </si>
  <si>
    <t>Convenios con Departamentos</t>
  </si>
  <si>
    <t xml:space="preserve">Convenios con  Municipios </t>
  </si>
  <si>
    <t>Otros Convenios</t>
  </si>
  <si>
    <t>Transferencias a  órganos autónomos e independientes</t>
  </si>
  <si>
    <t>Transferencias del sector descentralizado - Estapublicos Nacionales</t>
  </si>
  <si>
    <t>Transferencias del sector descentralizado - Empresas Nacionales</t>
  </si>
  <si>
    <t>Transferencias del sector central Territorial</t>
  </si>
  <si>
    <t>Transferencias de Departamentos</t>
  </si>
  <si>
    <t xml:space="preserve">Transferencias de Municipios </t>
  </si>
  <si>
    <t>Transferencias del sector descentralizado - Estapublicos Territoriales</t>
  </si>
  <si>
    <t>Transferencias del sector descentralizado - Empresas Territoriales</t>
  </si>
  <si>
    <t>Transferencias de esquemas asociativos</t>
  </si>
  <si>
    <t>Transferencias de órganos autónomos e independientes</t>
  </si>
  <si>
    <t>Transferencias de  privados que administran recursos públicos</t>
  </si>
  <si>
    <t>Indemnizaciones relacionadas con seguros no de vida</t>
  </si>
  <si>
    <t>Son las transferencias de recursos que reciben las entidades del orden nacional y territorial por concepto de las indemnizaciones que se generan en el desarrollo de contratos de seguros no de vida, tras la ocurrencia de un siniestro.</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</si>
  <si>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</si>
  <si>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Donaciones 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</si>
  <si>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</si>
  <si>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Donaciones 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</si>
  <si>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</si>
  <si>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Donaciones del sector privado nacional y extranjero</t>
  </si>
  <si>
    <t>Son las transferencias de recursos por concepto de donaciones que realizan las personas naturales o personas jurídicas del sector privado nacional o extranjero a las entidades.</t>
  </si>
  <si>
    <t>13</t>
  </si>
  <si>
    <t>Compensaciones</t>
  </si>
  <si>
    <t>Son las transferencias de recursos por pagos de gran cuantía, no recurrentes, para compensar daños extensos o lesiones graves, como las que resultan de desastres naturales no cubiertos por pólizas de seguros.</t>
  </si>
  <si>
    <t xml:space="preserve">Compensación resguardos indígenas </t>
  </si>
  <si>
    <t>Corresponde al impuesto predial unificado de los resguardos indígenas de la jurisdicción del municipio con cargo al presupuesto general de la Nación</t>
  </si>
  <si>
    <t>Compensación resguardos indígenas (vigencia actual)</t>
  </si>
  <si>
    <t>Compensación resguardos indígenas (vigencia anterior)</t>
  </si>
  <si>
    <t>Intereses de mora Compensación resguardos indígenas</t>
  </si>
  <si>
    <t>14</t>
  </si>
  <si>
    <t xml:space="preserve">Cooperación </t>
  </si>
  <si>
    <t xml:space="preserve">Acuerdos </t>
  </si>
  <si>
    <t>Subacuerdos</t>
  </si>
  <si>
    <t>Recuperación de cartera</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</si>
  <si>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</si>
  <si>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</si>
  <si>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Recuperación de cartera Ingresos tributarios</t>
  </si>
  <si>
    <t>Recuperación de cartera Impuestos directos</t>
  </si>
  <si>
    <t>Recuperación de cartera Contribuciones</t>
  </si>
  <si>
    <t>Recuperación de cartera Tasas retributivas y compensatorias</t>
  </si>
  <si>
    <t>Recuperación de carteraTasa retributiva</t>
  </si>
  <si>
    <t>Recuperación de cartera Tasa por el uso del agua</t>
  </si>
  <si>
    <t>Recuperación de cartera Tasa de aprovechamiento Forestal</t>
  </si>
  <si>
    <t>Recuperación de cartera Tasa compensatoria por caza de Fauna Silvestre</t>
  </si>
  <si>
    <t>Recuperación de cartera Otras tasas</t>
  </si>
  <si>
    <t>Recuperación de cartera Multas, sanciones e intereses de mora</t>
  </si>
  <si>
    <t>Recuperación de cartera Venta de bienes y servicios</t>
  </si>
  <si>
    <t>Recuperación cuotas partes pensionales</t>
  </si>
  <si>
    <t>Recursos del balance</t>
  </si>
  <si>
    <t>Recursos provenientes del saldo del ejercicio fiscal de la vigencia inmediatamente anterior, que quedan disponibles para la vigencia siguiente.</t>
  </si>
  <si>
    <t>Mayores Ingresos No Aforados</t>
  </si>
  <si>
    <t>Mayores Ingresos No Aforados Ingresos tributarios</t>
  </si>
  <si>
    <t>Mayores Ingresos No Aforados Impuestos directos</t>
  </si>
  <si>
    <t>Mayores Ingresos No Aforados Contribuciones</t>
  </si>
  <si>
    <t>Mayores Ingresos No Aforados Tasas retributivas y compensatorias</t>
  </si>
  <si>
    <t>Mayores Ingresos No Aforados Tasa retributiva</t>
  </si>
  <si>
    <t>Mayores Ingresos No Aforados Tasa por el uso del agua</t>
  </si>
  <si>
    <t>Mayores Ingresos No Aforados Tasa de aprovechamiento Forestal</t>
  </si>
  <si>
    <t>Mayores Ingresos No Aforados Tasa compensatoria por caza de Fauna Silvestre</t>
  </si>
  <si>
    <t>Mayores Ingresos No Aforados Otras tasas</t>
  </si>
  <si>
    <t>Mayores Ingresos No Aforados Multas, sanciones e intereses de mora</t>
  </si>
  <si>
    <t>Mayores Ingresos No Aforados Venta de bienes y servicios</t>
  </si>
  <si>
    <t>Menores Ejecuciones en Gasto</t>
  </si>
  <si>
    <t>Menores Ejecuciones en Gasto Ingresos tributarios</t>
  </si>
  <si>
    <t>IMenores Ejecuciones en Gasto mpuestos directos</t>
  </si>
  <si>
    <t>Menores Ejecuciones en Gasto Contribuciones</t>
  </si>
  <si>
    <t>Menores Ejecuciones en Gasto Tasas retributivas y compensatorias</t>
  </si>
  <si>
    <t>Menores Ejecuciones en Gasto Tasa retributiva</t>
  </si>
  <si>
    <t>Menores Ejecuciones en Gasto Tasa por el uso del agua</t>
  </si>
  <si>
    <t>Menores Ejecuciones en Gasto Tasa de aprovechamiento Forestal</t>
  </si>
  <si>
    <t>Menores Ejecuciones en Gasto Tasa compensatoria por caza de Fauna Silvestre</t>
  </si>
  <si>
    <t>Menores Ejecuciones en Gasto Otras tasas</t>
  </si>
  <si>
    <t>Menores Ejecuciones en Gasto Multas, sanciones e intereses de mora</t>
  </si>
  <si>
    <t>Menores Ejecuciones en Gasto Venta de bienes y servicios</t>
  </si>
  <si>
    <t>Cancelación de reservas</t>
  </si>
  <si>
    <t>Cancelación de reservas Ingresos tributarios</t>
  </si>
  <si>
    <t>Cancelación de reservas Impuestos directos</t>
  </si>
  <si>
    <t>Cancelación de reservas Contribuciones</t>
  </si>
  <si>
    <t>Cancelación de reservas Tasas retributivas y compensatorias</t>
  </si>
  <si>
    <t>Cancelación de reservas Tasa retributiva</t>
  </si>
  <si>
    <t>Cancelación de reservas Tasa por el uso del agua</t>
  </si>
  <si>
    <t>Cancelación de reservas Tasa de aprovechamiento Forestal</t>
  </si>
  <si>
    <t>Cancelación de reservas Tasa compensatoria por caza de Fauna Silvestre</t>
  </si>
  <si>
    <t>Cancelación de reservas Otras tasas</t>
  </si>
  <si>
    <t>Cancelación de reservas Multas, sanciones e intereses de mora</t>
  </si>
  <si>
    <t>Cancelación de reservas Venta de bienes y servicios</t>
  </si>
  <si>
    <t>Cancelación de reservas Recursos de crédito externo</t>
  </si>
  <si>
    <t>Cancelación de reservas Recursos de crédito interno</t>
  </si>
  <si>
    <t>Cancelación de reservas Transferencias de capital</t>
  </si>
  <si>
    <t>Cancelación de reservas Convenios</t>
  </si>
  <si>
    <t>Cancelación de reservas Convenios Departamentos</t>
  </si>
  <si>
    <t xml:space="preserve">Cancelación de reservas Convenios Municipios </t>
  </si>
  <si>
    <t>Cancelación de reservas Otros convenios</t>
  </si>
  <si>
    <t>Cancelación de reservas Compensaciones</t>
  </si>
  <si>
    <t>Cancelación de reservas Compensación resguardos indígenas</t>
  </si>
  <si>
    <t xml:space="preserve"> INFORME DE EJECUCION PRESUPUESTAL DE INGRESOS </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</si>
  <si>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</si>
  <si>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</si>
  <si>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</si>
  <si>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</si>
  <si>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</si>
  <si>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</si>
  <si>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</si>
  <si>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</si>
  <si>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</si>
  <si>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</si>
  <si>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</si>
  <si>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</si>
  <si>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GASTOS DE FUNCIONAMIENTO</t>
  </si>
  <si>
    <t>ADQUISICIÓN DE BIENES Y SERVICIOS</t>
  </si>
  <si>
    <t>Adquisición de activos no financieros</t>
  </si>
  <si>
    <t>Adquisiciones diferentes de activos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</si>
  <si>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</si>
  <si>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</si>
  <si>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</si>
  <si>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</si>
  <si>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</si>
  <si>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</si>
  <si>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</si>
  <si>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</si>
  <si>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</si>
  <si>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</si>
  <si>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</si>
  <si>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Comisiones y otros gastos</t>
  </si>
  <si>
    <t>Conciliaciones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</si>
  <si>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</si>
  <si>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</si>
  <si>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</si>
  <si>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</si>
  <si>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</si>
  <si>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</si>
  <si>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</si>
  <si>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</si>
  <si>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</si>
  <si>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</si>
  <si>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</si>
  <si>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</si>
  <si>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</si>
  <si>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</si>
  <si>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</si>
  <si>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</si>
  <si>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</si>
  <si>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t>TOTAL GASTOS DE INVERSIÓN</t>
  </si>
  <si>
    <t>TOTAL PRESUPUESTO DE GASTOS</t>
  </si>
  <si>
    <t>CONCEPTO 
(2)</t>
  </si>
  <si>
    <t>Reporte el avance acumulado en la vigencia del Plan de Acción, desde su aprobación hasta el periodo del informe.  Ejemplo $100'000.000.oo (2020) + $150'000.000.oo (2021), da un acumulado de inversión del Plan de Acción de $250'000.000.oo</t>
  </si>
  <si>
    <t>Número de cuencas con POMCAS aprobados, bajo el nuevo marco normativo (Decreto 1076 de 2015) a 31 de diciembre de 2019:</t>
  </si>
  <si>
    <t>Meta de POMCAS aprobados para el cuatrienio 2020-2023 (número):</t>
  </si>
  <si>
    <t>Meta de PMA aprobados para el cuatrienio 2020-2023 (número):</t>
  </si>
  <si>
    <t>Meta de PMM aprobados para el cuatrienio 2020-2023 (número):</t>
  </si>
  <si>
    <t>Estado de avance a 31 de diciembre de 2019 (c)</t>
  </si>
  <si>
    <t>Estado de avance a 31 de diciembre de 2019 (%)</t>
  </si>
  <si>
    <t>Número total de cuerpos de agua sujeto de reglamentación de planes de ordenamiento del recurso hídrico (PORH) adoptados a 31/12/2019:</t>
  </si>
  <si>
    <t>Número total de cuerpos de agua con reglamentación del uso de las aguas a 31/12/2019:</t>
  </si>
  <si>
    <t>Número total de Programas de Uso Eficiente y Ahorro del Agua (PUEAA) aprobados por la Corporación a 31/12/2019:</t>
  </si>
  <si>
    <t>Número de áreas protegidas inscritas en el RUNAP a 31/12/2019 (número)</t>
  </si>
  <si>
    <t>Superficie de áreas protegidas inscritas en el RUNAP a 31/12/2019 (ha)</t>
  </si>
  <si>
    <t>Número total de áreas protegidas regionales declaradas, homologadas o recategorizadas, e inscritas en el RUNAP a 31/12/2023 (número)</t>
  </si>
  <si>
    <t>Superficie total de áreas protegidas regionales declaradas, homologadas o recategorizadas, inscritas en el RUNAP a 31/12/2023 (ha) (C+D)</t>
  </si>
  <si>
    <t>Superficie cubierta en el Plan de Ordenación Forestal adoptado a 31/12/2019 (ha)</t>
  </si>
  <si>
    <t>Superficie total del Plan de Ordenación Forestal a 31/12/2023 (ha)</t>
  </si>
  <si>
    <t>Número total de licencias ambientales vigentes y aprobadas por la Corporación a 31/12/2109:</t>
  </si>
  <si>
    <t>Número de usuarios de agua a 31/12/2019</t>
  </si>
  <si>
    <t>Número de concesiones de agua otorgadas a 31/12/2019</t>
  </si>
  <si>
    <t>Número de captaciones de agua otorgadas a 31/12/2019</t>
  </si>
  <si>
    <t>Número de usuarios de vertimientos de agua a 31/12/2019</t>
  </si>
  <si>
    <t>Número de permisos de vertimiento de agua otorgadas a 31/12/2019</t>
  </si>
  <si>
    <t>Número de puntos de vertimientos a 31/12/2019</t>
  </si>
  <si>
    <t>Número de usuarios de permisos de aprovechamiento forestal a 31/12/2019</t>
  </si>
  <si>
    <t>Número de permisos de aprovechamiento forestal vigentes a 31/12/2019</t>
  </si>
  <si>
    <t>Número de usuarios de permisos de emisiones atmosféricas a 31/12/2019</t>
  </si>
  <si>
    <t>Número de permisos de emisiones atmosféricas vigentes a 31/12/2019</t>
  </si>
  <si>
    <t>ANEXOS INFORME DE SEGUIMIENTO AL PLAN DE ACCIÓN 2020-2023</t>
  </si>
  <si>
    <t xml:space="preserve">(1) PROGRAMAS - PROYECTOS  DEL Plan de Acción 2020-2023 </t>
  </si>
  <si>
    <t>Relacione aquí de acuerdo al plan de inversión del Plan de Acción  los montos de inversión previstos para cada programa o proyecto para los cuatro años. (incluye adiciones o modificaciones).</t>
  </si>
  <si>
    <t>Relacione la unidad de medida por medio de la cual se determina la meta y el avance de la meta física, ejemplo hectáreas reforestadas, hectáreas con POMCA, PGIRS Apoyados, etc.  Generalice una unidad de medida por cada proyecto, para el caso de programa no es necesario definir la unidad de medida.</t>
  </si>
  <si>
    <t xml:space="preserve">(5-A) DESCRIPCIÓN DEL AVANCE </t>
  </si>
  <si>
    <t>Reporte el avance acumulado de la meta física que se obtenga desde la aprobación del Plan de Acción, incluyendo el periodo evaluado.  Ejemplo 100 Ha reforestadas (2020), más 140 Ha reforestadas (2021), para un acumulado de 240 Ha (2020+2021)</t>
  </si>
  <si>
    <t>(11) META FINANCIERA ANUAL</t>
  </si>
  <si>
    <t>ANEXO No. 2. PROTOCOLO O GUÍA DE DILIGENCIAMIENTO</t>
  </si>
  <si>
    <t>ÍTEM</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</si>
  <si>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</si>
  <si>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</si>
  <si>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</si>
  <si>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</si>
  <si>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</si>
  <si>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</si>
  <si>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</si>
  <si>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</si>
  <si>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</si>
  <si>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</si>
  <si>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</si>
  <si>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</si>
  <si>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</si>
  <si>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</si>
  <si>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</si>
  <si>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</si>
  <si>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</si>
  <si>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</si>
  <si>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</si>
  <si>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</si>
  <si>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</si>
  <si>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t>
  </si>
  <si>
    <t>(12) RECAUDO EFECTIVO</t>
  </si>
  <si>
    <t>Indique los recursos percibidos por la Corporación durante la vigencia de reporte</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</si>
  <si>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</si>
  <si>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</si>
  <si>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</si>
  <si>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</si>
  <si>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ANEXO No. 5.2. PROTOCOLO O GUÍA DE DILIGENCIAMIENTO</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</si>
  <si>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</si>
  <si>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</si>
  <si>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</si>
  <si>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</si>
  <si>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</si>
  <si>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</si>
  <si>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</si>
  <si>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DE REGALÍAS</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</si>
  <si>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</si>
  <si>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(7) TOTAL RECURSOS</t>
  </si>
  <si>
    <t>Es la sumatoria del gasto realizado por recursos propios, Nación, Regalías y Fondo de Compensación Ambiental.</t>
  </si>
  <si>
    <t>(8) OBSERVACIONES</t>
  </si>
  <si>
    <t>(27)
PROGRAMA DE INVERSIÓN PUBLICA A LA QUE APORTA</t>
  </si>
  <si>
    <t>(28)
IMG AL QUE  APORTA</t>
  </si>
  <si>
    <t>(29)
ODS AL QUE LE APORTA</t>
  </si>
  <si>
    <t>3201 – Fortalecimiento del desempeño ambiental de los sectores productivos.</t>
  </si>
  <si>
    <t>3202 – Conservación de la biodiversidad y sus servicios ecosistémicos.</t>
  </si>
  <si>
    <t>3203 – Gestión integral del recurso hídrico.</t>
  </si>
  <si>
    <t>3204 – Gestión de la información y el conocimiento ambiental.</t>
  </si>
  <si>
    <t>3205 – Ordenamiento ambiental territorial.</t>
  </si>
  <si>
    <t>3206 – Gestión del cambio climático para un desarrollo bajo en carbono y resiliente al clima.</t>
  </si>
  <si>
    <t>3207 – Gestión integral de mares, costas y recursos acuáticos.</t>
  </si>
  <si>
    <t>3208 – Educación Ambiental.</t>
  </si>
  <si>
    <t>3299 – Fortalecimiento de la gestión y dirección del Sector Ambiente y Desarrollo Sostenible.</t>
  </si>
  <si>
    <t>No Aplica</t>
  </si>
  <si>
    <t>2020-I</t>
  </si>
  <si>
    <t>2020-II</t>
  </si>
  <si>
    <t>2021-I</t>
  </si>
  <si>
    <t>2021-II</t>
  </si>
  <si>
    <t>2022-I</t>
  </si>
  <si>
    <t>2022-II</t>
  </si>
  <si>
    <t>2023-I</t>
  </si>
  <si>
    <t>2023-II</t>
  </si>
  <si>
    <t>2024-I</t>
  </si>
  <si>
    <t>2024-II</t>
  </si>
  <si>
    <t>2025-I</t>
  </si>
  <si>
    <t>2025-II</t>
  </si>
  <si>
    <r>
      <t xml:space="preserve">(1)
PROGRAMAS - PROYECTOS  DEL PLAN DE ACCIÓN 2020-2023
(inserte filas cuando sea necesario)
</t>
    </r>
    <r>
      <rPr>
        <b/>
        <sz val="10"/>
        <color indexed="10"/>
        <rFont val="Arial Narrow"/>
        <family val="2"/>
      </rPr>
      <t/>
    </r>
  </si>
  <si>
    <t>Corporación Autónoma Regional de Risaralda – CARDER</t>
  </si>
  <si>
    <t>Año 0 (2019) (*)</t>
  </si>
  <si>
    <t>Aportes Fondo de Compensación Ambiental -FCA,</t>
  </si>
  <si>
    <t>(16) RESERVA PRESUPUESTAL</t>
  </si>
  <si>
    <t>(17) META FINANCIERA DEL PLAN</t>
  </si>
  <si>
    <t xml:space="preserve">(18) AVANCE ACUMULADO DE LA META FINANCIERA </t>
  </si>
  <si>
    <t>(19) PORCENTAJE DE AVANCE FINANCIERO ACUMULADO %</t>
  </si>
  <si>
    <t>(20) OBSERVACIONES</t>
  </si>
  <si>
    <t>(17)                                         META FINANCIERA   DEL PLAN             ($)</t>
  </si>
  <si>
    <t xml:space="preserve">(18)
ACUMULADO DE LA META
FINANCIERA
$
</t>
  </si>
  <si>
    <t xml:space="preserve">(19)
PORCENTAJE DE  AVANCE FINANCIERO ACUMULADO %
((18/17)*100)
</t>
  </si>
  <si>
    <t>(20)
OBSERVACIONES</t>
  </si>
  <si>
    <t>Calcule el porcentaje del avance acumulado de la Meta financiera programada en el Plan de Acción. Divida el valor de la columna  (17) con el valor de la columna (18) y multiplique por 100.</t>
  </si>
  <si>
    <t>(14)
AVANCE DE LOS RECURSOS OBLIGADOS
$</t>
  </si>
  <si>
    <t>(14) AVANCE DE LOS RECURSOS OBLIGADOS $</t>
  </si>
  <si>
    <t>(15) PORCENTAJE DE AVANCE DE LOS RECURSOS OBLIGADOS</t>
  </si>
  <si>
    <t>Relacione aquí los recursos obligados a corte del reporte, los recursos obligadoss son aquellos que presupuestalmente son reconocidos para pago estos recursos pueden generarse el pago efectivo o quedan en cuentas por pagar.</t>
  </si>
  <si>
    <t>se calcula la diferencia entre los el avance de la meta financiera (12) y los recursos obligados (14)</t>
  </si>
  <si>
    <t>Se calcula el avance porcentual a la relación entre el avance de la meta financiera (12) y los recursos obligados (14)</t>
  </si>
  <si>
    <t>En esta columna para el informe a corte junio 30 puede describir en texto lo que se desea justificar, describir y aclarar del avance del programa, proyecto, actividad, para el informe a 31 de diciembre indicar la cantidad y donde establecio el producto recibido (municipio)</t>
  </si>
  <si>
    <t>(15)
PORCENTAJE DE AVANCE DE LOS RECURSOS OBLIGADOS
((14/12)*100)</t>
  </si>
  <si>
    <t>(16)
RESERVA PRESUPUESTAL
$
(12-14)</t>
  </si>
  <si>
    <t>2801-01</t>
  </si>
  <si>
    <t>Guatapurí</t>
  </si>
  <si>
    <t>2805-02</t>
  </si>
  <si>
    <t>Bajo Cesar Cienaga de Zapatosa</t>
  </si>
  <si>
    <t>2802-08</t>
  </si>
  <si>
    <t>Calenturitas</t>
  </si>
  <si>
    <t>2319-03</t>
  </si>
  <si>
    <t>Algodonal</t>
  </si>
  <si>
    <t>2321-01</t>
  </si>
  <si>
    <t>Qda Buturama y otros directos al Magdalena medio</t>
  </si>
  <si>
    <t>Directo bajo Magdalena entre el Banco y Plato</t>
  </si>
  <si>
    <t>Chiriaimo - Manaure</t>
  </si>
  <si>
    <t>Magiriaimo</t>
  </si>
  <si>
    <t>Cuaré</t>
  </si>
  <si>
    <t>Tocaimo</t>
  </si>
  <si>
    <t>Lebrija Medio (cuenca compartida)</t>
  </si>
  <si>
    <t>627.350,23 ha</t>
  </si>
  <si>
    <t>En fase de formulación y aprobado</t>
  </si>
  <si>
    <t xml:space="preserve">En fase de formulación </t>
  </si>
  <si>
    <t>128.828,00 ha</t>
  </si>
  <si>
    <t>88.987,97 ha</t>
  </si>
  <si>
    <t>En fase de formulación</t>
  </si>
  <si>
    <t>En fase de diagnóstico</t>
  </si>
  <si>
    <t>Rio Medio Cesar</t>
  </si>
  <si>
    <t>Subdirección de Gestión Ambiental</t>
  </si>
  <si>
    <t>Libardo Lascarro Ditta</t>
  </si>
  <si>
    <t>Profesional Especializado</t>
  </si>
  <si>
    <t>pomcas_odt@corpocesar.gov.co</t>
  </si>
  <si>
    <t>Km 1 Via a La Paz UIC Casa e Campo</t>
  </si>
  <si>
    <t>2802-03</t>
  </si>
  <si>
    <t>2802-04</t>
  </si>
  <si>
    <t>Sistema Acuífero Cesar - SAC 4.1</t>
  </si>
  <si>
    <t>Simití</t>
  </si>
  <si>
    <t>Eduardo Lopez Romero</t>
  </si>
  <si>
    <t>Profesional especializado</t>
  </si>
  <si>
    <t>saneamientoambiental@corpocesar.gov.co</t>
  </si>
  <si>
    <t>Km 1 Via a La Paz - Valledupar</t>
  </si>
  <si>
    <t>Subdirección de Gestion Ambiental</t>
  </si>
  <si>
    <t>Ismael Escorcia Atencio</t>
  </si>
  <si>
    <t>educacionambiental@corpocesar.gov.co</t>
  </si>
  <si>
    <t>Km 1 Vía a La Paz - Valledupar</t>
  </si>
  <si>
    <t>Ver Matriz de seguimiento Proyecto 2.4</t>
  </si>
  <si>
    <t>Subdireccion de Gestion Ambiental</t>
  </si>
  <si>
    <t>pomcasodt@corpocesar.gov.co</t>
  </si>
  <si>
    <t>Asistencia técnica a los 25 municipios del Cesar en la incorporación del componente de cambio climático en los POT´s</t>
  </si>
  <si>
    <t>Actualización de las determinantes ambientales en la jurisdicción de Corpocesar</t>
  </si>
  <si>
    <t>Valledupar, Aguachica, Agustín Codazzi, Astrea, Becerril, Bosconia, Chimichagua, Chiriguaná, Curumaní, El Copey, El Paso, Gamarra, González, La Gloria, La Jagua Ibirico, Manaure Balcón Del Cesar, Pailitas, Pelaya, Pueblo Bello, Río De Oro, Robles (La Paz) San Alberto, San Diego, San Martín, Tamalameque</t>
  </si>
  <si>
    <t>Subdirección de Planeación</t>
  </si>
  <si>
    <t>Adriana García Arevalo</t>
  </si>
  <si>
    <t>Subdirectora</t>
  </si>
  <si>
    <t>planeacion@corpocesar.gov.co</t>
  </si>
  <si>
    <t>Km1 Vía a La Paz - Valledupar</t>
  </si>
  <si>
    <t>Julio Fernandez Lascarro</t>
  </si>
  <si>
    <t>Subdirector</t>
  </si>
  <si>
    <t>subdirector.ambiental@corpocesar.gov.co</t>
  </si>
  <si>
    <t>Wilson Marquez Daza</t>
  </si>
  <si>
    <t>Profesional Universitario</t>
  </si>
  <si>
    <t>gestionambiental@corpocesar.gov.co</t>
  </si>
  <si>
    <t>Km 1 Vía a La Paz</t>
  </si>
  <si>
    <t>Paramos Serranía del Perijá</t>
  </si>
  <si>
    <t>Declarado</t>
  </si>
  <si>
    <t>Acuerdo 021 de 16 de diciembre de 2016</t>
  </si>
  <si>
    <t>Los Besotes</t>
  </si>
  <si>
    <t>Continental</t>
  </si>
  <si>
    <t>Regional</t>
  </si>
  <si>
    <t>Acciones de limpieza, guardarrayado Besotes</t>
  </si>
  <si>
    <t>Corporación Autónoma Regional del Cesar- Corpocesar</t>
  </si>
  <si>
    <t>Subdirección General Área Gestión Ambiental</t>
  </si>
  <si>
    <t>recursosnaturales@corpocesar.gov.co</t>
  </si>
  <si>
    <t>Carrera 9 No 9-88</t>
  </si>
  <si>
    <t>Oso de anteojos</t>
  </si>
  <si>
    <t>Tremarctos ornatus</t>
  </si>
  <si>
    <t>Paujil Copete de Piedra</t>
  </si>
  <si>
    <t>Crax Alberti</t>
  </si>
  <si>
    <t>Condor Andino</t>
  </si>
  <si>
    <t>Vultur gryphus</t>
  </si>
  <si>
    <t>Jaguar</t>
  </si>
  <si>
    <t>Panthera Onca</t>
  </si>
  <si>
    <t>Implementación de medidas de manejo</t>
  </si>
  <si>
    <t>Km 1 Vía a La Paz UIC Casa e Campo Frente a la Feria Ganadera</t>
  </si>
  <si>
    <t>4.4 Fortalecimiento, gestión e implementación de medidas para el manejo de la fauna en el dpto del Cesar</t>
  </si>
  <si>
    <t>continental</t>
  </si>
  <si>
    <t>Fauna</t>
  </si>
  <si>
    <t>Caracol africano-Achatina fulica, caracol de tierra- Helixaspersa, Hormiga loca-paratrechina fulra</t>
  </si>
  <si>
    <t>Capacitación con los municipios del departamento del Cesar, en la que  se dio a conocer los pormenores del ICAU</t>
  </si>
  <si>
    <t>Participación y aportes en el proceso de ajuste de la política que realiza el MADS</t>
  </si>
  <si>
    <t>Corporación Autónoma Regional del Cesar -Corpocesar</t>
  </si>
  <si>
    <t>Subdirección General Área de Planeación</t>
  </si>
  <si>
    <t>Se llevo a cabo proceso de identificación de los nuevos negocios verdes de los cuales 8 entraron en proceso de verificación, llevando a cabo las visitas de verificación y la validación de los criterios de evalucion para la certifiación del Ministerio de Ambiente.</t>
  </si>
  <si>
    <t>Actualizacion del Portafolio de Negocios Verdes del departamento del Cesar, también se actualizaron los datos de los bienes y servicios que ofertan los negocios certificados actualmente. Por lo que, con la publicación del nuevo portafolio y el desarrollo de la Feria Regional y Departamental, se les dio apoyo en promoción e impulso de sus negocios ante la comunidad en general.</t>
  </si>
  <si>
    <t>Nuevos negocios verdes verificados</t>
  </si>
  <si>
    <t>Promoción y apoyo de negocios verdes</t>
  </si>
  <si>
    <t>Corporación Autónoma Regional del Cesar-Corpocesar</t>
  </si>
  <si>
    <t xml:space="preserve">MINERIA </t>
  </si>
  <si>
    <t>ELECTRICO</t>
  </si>
  <si>
    <t xml:space="preserve">PORTUARIO </t>
  </si>
  <si>
    <t>LACTEOS</t>
  </si>
  <si>
    <t xml:space="preserve">PALMICULTOR </t>
  </si>
  <si>
    <t>RELLENOS SANITARIOS</t>
  </si>
  <si>
    <t xml:space="preserve">ESTACIONES DE SERVICIO </t>
  </si>
  <si>
    <t xml:space="preserve">OBRAS CIVILES </t>
  </si>
  <si>
    <t>Capacitación o asistencia técnica a los ETM,  en todos los temas asociados al proceso de revisión de los POT (incluye perfil climático municipal y gestión del CC, GRD, desarrollo urbano sostenible, Expediente municipal del POT, UPR, planes parciales).</t>
  </si>
  <si>
    <t>Corporación Autónoma Regional del Cesar</t>
  </si>
  <si>
    <t>planacion@corpocesar.gov.co</t>
  </si>
  <si>
    <t>ZM1 Loma Centro</t>
  </si>
  <si>
    <t>ZM12 Rincon Hondo</t>
  </si>
  <si>
    <t>ZM13 El Hatillo</t>
  </si>
  <si>
    <t>ZM15 Chiriguana</t>
  </si>
  <si>
    <t>ZM19 Becerril</t>
  </si>
  <si>
    <t>ZM2 Jagua Centro</t>
  </si>
  <si>
    <t>ZM20 Costa Hermosa</t>
  </si>
  <si>
    <t>ZM21 La Victoria</t>
  </si>
  <si>
    <t>ZM22 Casacara</t>
  </si>
  <si>
    <t>ZM3 Loma 2</t>
  </si>
  <si>
    <t>ZM4 La Palmita</t>
  </si>
  <si>
    <t>ZM5 La Aurora</t>
  </si>
  <si>
    <t>ZM6 Boquerón</t>
  </si>
  <si>
    <t>ZM9 Jagua Vía</t>
  </si>
  <si>
    <t>V4 Bomberos</t>
  </si>
  <si>
    <t>La Loma de Calentura</t>
  </si>
  <si>
    <t>Rincón Hondo</t>
  </si>
  <si>
    <t>El Hatillo</t>
  </si>
  <si>
    <t>Chiriguaná</t>
  </si>
  <si>
    <t>Becerril</t>
  </si>
  <si>
    <t>Jagua de Ibirico</t>
  </si>
  <si>
    <t>La Victoria</t>
  </si>
  <si>
    <t>Casacará</t>
  </si>
  <si>
    <t>La Palmita</t>
  </si>
  <si>
    <t>La Aurora</t>
  </si>
  <si>
    <t>Boquerón</t>
  </si>
  <si>
    <t>Valledupar</t>
  </si>
  <si>
    <t>SEVCA_ZCC</t>
  </si>
  <si>
    <t>SVCA_DV</t>
  </si>
  <si>
    <t>ZM7 Plan Bonito</t>
  </si>
  <si>
    <t>ZM9 Jagua via</t>
  </si>
  <si>
    <t>La Jagua de Ibirico</t>
  </si>
  <si>
    <t>Casacara</t>
  </si>
  <si>
    <t>Plan Bonito</t>
  </si>
  <si>
    <t>Corporación Autonoma Regional del Cesar- Corpocesar</t>
  </si>
  <si>
    <t>Julio Fernandez Lascarrro</t>
  </si>
  <si>
    <t xml:space="preserve">6.1 Fortalecimento de la participación ciudadana en la Gestión ambiental,  con enfoque endógeno y/o cultural,   intergeneracional, y consensual para promover el desarrollo ECOsocial en el dpto del Cesar.  </t>
  </si>
  <si>
    <t>6.2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</si>
  <si>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6.3 Planeación, gestión e Implementación de acciones  para el manejo de conflictos socioambientales  asociados a la productividad económica y/o uso de RN en áreas estratégicas del Cesar.</t>
  </si>
  <si>
    <t>ubdirección de Gestión Ambiental</t>
  </si>
  <si>
    <t>Para el periodo 2020, no se programó meta para este indicador</t>
  </si>
  <si>
    <t>No se programó meta para el 2020</t>
  </si>
  <si>
    <t>Liliana Cadena</t>
  </si>
  <si>
    <t>Oficina Jurídica</t>
  </si>
  <si>
    <t>Jefe de Oficina</t>
  </si>
  <si>
    <t>oficinajuridica@corpocesar.gov.co</t>
  </si>
  <si>
    <t>Acuerdo 05/2020 por medio del Cual se aprueba el Plan de Acción 2020-2023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</si>
</sst>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_-* #,##0_-;\-* #,##0_-;_-* &quot;-&quot;??_-;_-@_-"/>
    <numFmt numFmtId="166" formatCode="_(* #,##0.00_);_(* \(#,##0.00\);_(* &quot;-&quot;??_);_(@_)"/>
    <numFmt numFmtId="167" formatCode="_(* #,##0_);_(* \(#,##0\);_(* &quot;-&quot;??_);_(@_)"/>
    <numFmt numFmtId="168" formatCode="_(* #,##0.000_);_(* \(#,##0.000\);_(* &quot;-&quot;???_);_(@_)"/>
    <numFmt numFmtId="169" formatCode="_(* #,##0.000_);_(* \(#,##0.000\);_(* &quot;-&quot;??_);_(@_)"/>
    <numFmt numFmtId="170" formatCode="0.0%"/>
  </numFmts>
  <fonts count="62" x14ac:knownFonts="1">
    <font>
      <sz val="11"/>
      <color theme="1"/>
      <name val="Calibri"/>
      <family val="2"/>
      <scheme val="minor"/>
    </font>
    <font>
      <sz val="11"/>
      <color rgb="FF006100"/>
      <name val="Calibri"/>
      <family val="2"/>
      <scheme val="minor"/>
    </font>
    <font>
      <b/>
      <sz val="11"/>
      <color rgb="FF000000"/>
      <name val="Calibri"/>
      <family val="2"/>
      <scheme val="minor"/>
    </font>
    <font>
      <b/>
      <sz val="9"/>
      <color rgb="FF000000"/>
      <name val="Calibri"/>
      <family val="2"/>
      <scheme val="minor"/>
    </font>
    <font>
      <sz val="9"/>
      <color rgb="FF000000"/>
      <name val="Calibri"/>
      <family val="2"/>
      <scheme val="minor"/>
    </font>
    <font>
      <b/>
      <i/>
      <sz val="9"/>
      <color rgb="FF000000"/>
      <name val="Calibri"/>
      <family val="2"/>
      <scheme val="minor"/>
    </font>
    <font>
      <i/>
      <sz val="9"/>
      <color rgb="FF000000"/>
      <name val="Calibri"/>
      <family val="2"/>
      <scheme val="minor"/>
    </font>
    <font>
      <sz val="9"/>
      <color theme="1"/>
      <name val="Calibri"/>
      <family val="2"/>
      <scheme val="minor"/>
    </font>
    <font>
      <sz val="8"/>
      <color rgb="FF000000"/>
      <name val="Calibri"/>
      <family val="2"/>
      <scheme val="minor"/>
    </font>
    <font>
      <sz val="9"/>
      <color rgb="FF000000"/>
      <name val="Calibri"/>
      <family val="2"/>
    </font>
    <font>
      <sz val="7"/>
      <color rgb="FF000000"/>
      <name val="Times New Roman"/>
      <family val="1"/>
    </font>
    <font>
      <vertAlign val="subscript"/>
      <sz val="9"/>
      <color rgb="FF000000"/>
      <name val="Calibri"/>
      <family val="2"/>
      <scheme val="minor"/>
    </font>
    <font>
      <b/>
      <u/>
      <sz val="9"/>
      <color rgb="FF000000"/>
      <name val="Calibri"/>
      <family val="2"/>
      <scheme val="minor"/>
    </font>
    <font>
      <i/>
      <sz val="7"/>
      <color rgb="FF000000"/>
      <name val="Times New Roman"/>
      <family val="1"/>
    </font>
    <font>
      <sz val="10"/>
      <color theme="1"/>
      <name val="Calibri"/>
      <family val="2"/>
      <scheme val="minor"/>
    </font>
    <font>
      <u/>
      <sz val="9"/>
      <color rgb="FF000000"/>
      <name val="Calibri"/>
      <family val="2"/>
      <scheme val="minor"/>
    </font>
    <font>
      <sz val="9"/>
      <color rgb="FF000000"/>
      <name val="Symbol"/>
      <family val="1"/>
      <charset val="2"/>
    </font>
    <font>
      <u/>
      <sz val="11"/>
      <color theme="10"/>
      <name val="Calibri"/>
      <family val="2"/>
      <scheme val="minor"/>
    </font>
    <font>
      <sz val="12"/>
      <color rgb="FF000000"/>
      <name val="Calibri"/>
      <family val="2"/>
    </font>
    <font>
      <sz val="7"/>
      <color rgb="FF000000"/>
      <name val="Calibri"/>
      <family val="2"/>
      <scheme val="minor"/>
    </font>
    <font>
      <b/>
      <i/>
      <sz val="9"/>
      <color indexed="8"/>
      <name val="Calibri"/>
      <family val="2"/>
      <scheme val="minor"/>
    </font>
    <font>
      <sz val="11"/>
      <color theme="1"/>
      <name val="Calibri"/>
      <family val="2"/>
      <scheme val="minor"/>
    </font>
    <font>
      <b/>
      <sz val="11"/>
      <color theme="1"/>
      <name val="Calibri"/>
      <family val="2"/>
      <scheme val="minor"/>
    </font>
    <font>
      <sz val="10"/>
      <color rgb="FF006100"/>
      <name val="Calibri"/>
      <family val="2"/>
      <scheme val="minor"/>
    </font>
    <font>
      <u/>
      <sz val="10"/>
      <color theme="10"/>
      <name val="Calibri"/>
      <family val="2"/>
      <scheme val="minor"/>
    </font>
    <font>
      <sz val="10"/>
      <color rgb="FF000000"/>
      <name val="Calibri"/>
      <family val="2"/>
      <scheme val="minor"/>
    </font>
    <font>
      <sz val="18"/>
      <color rgb="FF000000"/>
      <name val="Calibri"/>
      <family val="2"/>
      <scheme val="minor"/>
    </font>
    <font>
      <sz val="9"/>
      <color rgb="FFFF0000"/>
      <name val="Calibri"/>
      <family val="2"/>
      <scheme val="minor"/>
    </font>
    <font>
      <sz val="8"/>
      <color theme="1"/>
      <name val="Calibri"/>
      <family val="2"/>
      <scheme val="minor"/>
    </font>
    <font>
      <b/>
      <sz val="8"/>
      <color rgb="FF000000"/>
      <name val="Calibri"/>
      <family val="2"/>
      <scheme val="minor"/>
    </font>
    <font>
      <sz val="10"/>
      <name val="Arial Narrow"/>
      <family val="2"/>
    </font>
    <font>
      <b/>
      <sz val="12"/>
      <name val="Arial Narrow"/>
      <family val="2"/>
    </font>
    <font>
      <sz val="10"/>
      <name val="Arial"/>
      <family val="2"/>
    </font>
    <font>
      <b/>
      <sz val="10"/>
      <name val="Arial Narrow"/>
      <family val="2"/>
    </font>
    <font>
      <b/>
      <sz val="10"/>
      <color indexed="10"/>
      <name val="Arial Narrow"/>
      <family val="2"/>
    </font>
    <font>
      <b/>
      <sz val="11"/>
      <name val="Arial Narrow"/>
      <family val="2"/>
    </font>
    <font>
      <b/>
      <sz val="8"/>
      <name val="Arial Narrow"/>
      <family val="2"/>
    </font>
    <font>
      <sz val="8"/>
      <name val="Arial Narrow"/>
      <family val="2"/>
    </font>
    <font>
      <b/>
      <sz val="10"/>
      <color indexed="81"/>
      <name val="Tahoma"/>
      <family val="2"/>
    </font>
    <font>
      <b/>
      <sz val="9"/>
      <name val="Arial Narrow"/>
      <family val="2"/>
    </font>
    <font>
      <b/>
      <sz val="7"/>
      <name val="Arial Narrow"/>
      <family val="2"/>
    </font>
    <font>
      <sz val="7"/>
      <name val="Arial Narrow"/>
      <family val="2"/>
    </font>
    <font>
      <u/>
      <sz val="7"/>
      <name val="Arial Narrow"/>
      <family val="2"/>
    </font>
    <font>
      <b/>
      <sz val="10"/>
      <name val="Arial"/>
      <family val="2"/>
    </font>
    <font>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b/>
      <sz val="10"/>
      <color rgb="FF000000"/>
      <name val="Arial Narrow"/>
      <family val="2"/>
    </font>
    <font>
      <b/>
      <sz val="10"/>
      <color rgb="FFFFFFFF"/>
      <name val="Arial Narrow"/>
      <family val="2"/>
    </font>
    <font>
      <sz val="10"/>
      <color theme="1"/>
      <name val="Arial Narrow"/>
      <family val="2"/>
    </font>
    <font>
      <b/>
      <sz val="10"/>
      <color theme="1"/>
      <name val="Arial Narrow"/>
      <family val="2"/>
    </font>
    <font>
      <sz val="10"/>
      <color rgb="FF000000"/>
      <name val="Arial Narrow"/>
      <family val="2"/>
    </font>
    <font>
      <b/>
      <sz val="10"/>
      <color indexed="8"/>
      <name val="Arial Narrow"/>
      <family val="2"/>
    </font>
    <font>
      <sz val="9"/>
      <color indexed="8"/>
      <name val="Calibri"/>
      <family val="2"/>
    </font>
  </fonts>
  <fills count="30">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D9D9D9"/>
        <bgColor indexed="64"/>
      </patternFill>
    </fill>
    <fill>
      <patternFill patternType="solid">
        <fgColor rgb="FFF7CAAC"/>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1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70AD47"/>
        <bgColor rgb="FF70AD47"/>
      </patternFill>
    </fill>
    <fill>
      <patternFill patternType="solid">
        <fgColor indexed="11"/>
        <bgColor indexed="64"/>
      </patternFill>
    </fill>
    <fill>
      <patternFill patternType="solid">
        <fgColor indexed="26"/>
        <bgColor auto="1"/>
      </patternFill>
    </fill>
  </fills>
  <borders count="7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double">
        <color rgb="FFFF8001"/>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8"/>
      </right>
      <top style="medium">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style="double">
        <color indexed="64"/>
      </top>
      <bottom style="double">
        <color indexed="64"/>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8"/>
      </left>
      <right style="medium">
        <color indexed="8"/>
      </right>
      <top style="medium">
        <color indexed="8"/>
      </top>
      <bottom style="medium">
        <color indexed="8"/>
      </bottom>
      <diagonal/>
    </border>
  </borders>
  <cellStyleXfs count="6">
    <xf numFmtId="0" fontId="0" fillId="0" borderId="0"/>
    <xf numFmtId="0" fontId="1" fillId="2" borderId="0" applyNumberFormat="0" applyBorder="0" applyAlignment="0" applyProtection="0"/>
    <xf numFmtId="0" fontId="17" fillId="0" borderId="0" applyNumberForma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32" fillId="0" borderId="0"/>
  </cellStyleXfs>
  <cellXfs count="1207">
    <xf numFmtId="0" fontId="0" fillId="0" borderId="0" xfId="0"/>
    <xf numFmtId="0" fontId="0" fillId="0" borderId="0" xfId="0" applyAlignment="1"/>
    <xf numFmtId="0" fontId="4" fillId="0" borderId="0" xfId="0" applyFont="1" applyAlignment="1">
      <alignment vertical="top"/>
    </xf>
    <xf numFmtId="0" fontId="4" fillId="0" borderId="8" xfId="0" applyFont="1" applyBorder="1" applyAlignment="1">
      <alignment horizontal="center" vertical="top" wrapText="1"/>
    </xf>
    <xf numFmtId="0" fontId="3" fillId="0" borderId="0" xfId="0" applyFont="1" applyAlignment="1">
      <alignment vertical="top"/>
    </xf>
    <xf numFmtId="0" fontId="3" fillId="0" borderId="12" xfId="0" applyFont="1" applyBorder="1" applyAlignment="1">
      <alignment vertical="top" wrapText="1"/>
    </xf>
    <xf numFmtId="0" fontId="0" fillId="0" borderId="0" xfId="0" applyAlignment="1">
      <alignment vertical="top"/>
    </xf>
    <xf numFmtId="0" fontId="4" fillId="3" borderId="7" xfId="0" applyFont="1" applyFill="1" applyBorder="1" applyAlignment="1" applyProtection="1">
      <alignment horizontal="center" vertical="top" wrapText="1"/>
      <protection locked="0"/>
    </xf>
    <xf numFmtId="0" fontId="4" fillId="0" borderId="0" xfId="0" applyFont="1" applyAlignment="1" applyProtection="1">
      <alignment vertical="top"/>
      <protection locked="0"/>
    </xf>
    <xf numFmtId="0" fontId="4" fillId="0" borderId="8" xfId="0" applyFont="1" applyBorder="1" applyAlignment="1" applyProtection="1">
      <alignment horizontal="center" vertical="top" wrapText="1"/>
      <protection locked="0"/>
    </xf>
    <xf numFmtId="0" fontId="3" fillId="0" borderId="0" xfId="0" applyFont="1" applyAlignment="1" applyProtection="1">
      <alignment vertical="top"/>
      <protection locked="0"/>
    </xf>
    <xf numFmtId="0" fontId="0" fillId="0" borderId="8" xfId="0" applyBorder="1"/>
    <xf numFmtId="0" fontId="0" fillId="0" borderId="5" xfId="0" applyBorder="1"/>
    <xf numFmtId="0" fontId="0" fillId="0" borderId="13" xfId="0" applyBorder="1"/>
    <xf numFmtId="0" fontId="0" fillId="0" borderId="6" xfId="0" applyBorder="1"/>
    <xf numFmtId="0" fontId="0" fillId="0" borderId="11" xfId="0" applyBorder="1"/>
    <xf numFmtId="0" fontId="4" fillId="0" borderId="8" xfId="0" applyFont="1" applyBorder="1" applyAlignment="1">
      <alignment horizontal="left" vertical="center" wrapText="1"/>
    </xf>
    <xf numFmtId="0" fontId="0" fillId="0" borderId="6" xfId="0" applyBorder="1" applyAlignment="1">
      <alignment vertical="top" wrapText="1"/>
    </xf>
    <xf numFmtId="0" fontId="0" fillId="7" borderId="16" xfId="0" applyFill="1" applyBorder="1" applyAlignment="1">
      <alignment vertical="top"/>
    </xf>
    <xf numFmtId="0" fontId="0" fillId="0" borderId="0" xfId="0" applyAlignment="1" applyProtection="1">
      <alignment vertical="top"/>
      <protection locked="0"/>
    </xf>
    <xf numFmtId="0" fontId="0" fillId="0" borderId="6" xfId="0" applyBorder="1" applyAlignment="1" applyProtection="1">
      <alignment vertical="top"/>
      <protection locked="0"/>
    </xf>
    <xf numFmtId="0" fontId="4" fillId="0" borderId="7" xfId="0" applyFont="1" applyBorder="1" applyAlignment="1" applyProtection="1">
      <alignment horizontal="center" vertical="top" wrapText="1"/>
      <protection locked="0"/>
    </xf>
    <xf numFmtId="0" fontId="0" fillId="0" borderId="6" xfId="0" applyBorder="1" applyAlignment="1">
      <alignment vertical="top"/>
    </xf>
    <xf numFmtId="0" fontId="0" fillId="0" borderId="11" xfId="0" applyBorder="1" applyAlignment="1">
      <alignment vertical="top"/>
    </xf>
    <xf numFmtId="0" fontId="0" fillId="0" borderId="8" xfId="0" applyBorder="1" applyAlignment="1">
      <alignment vertical="top"/>
    </xf>
    <xf numFmtId="0" fontId="14" fillId="0" borderId="7" xfId="0" applyFont="1" applyBorder="1" applyAlignment="1">
      <alignment vertical="top"/>
    </xf>
    <xf numFmtId="0" fontId="9" fillId="0" borderId="6" xfId="0" applyFont="1" applyBorder="1" applyAlignment="1">
      <alignment vertical="top" wrapText="1"/>
    </xf>
    <xf numFmtId="0" fontId="14" fillId="0" borderId="8" xfId="0" applyFont="1" applyBorder="1" applyAlignment="1">
      <alignment vertical="top"/>
    </xf>
    <xf numFmtId="0" fontId="5" fillId="0" borderId="0" xfId="0" applyFont="1" applyBorder="1" applyAlignment="1">
      <alignment vertical="top"/>
    </xf>
    <xf numFmtId="0" fontId="7" fillId="0" borderId="0" xfId="0" applyFont="1" applyAlignment="1" applyProtection="1">
      <alignment vertical="top"/>
      <protection locked="0"/>
    </xf>
    <xf numFmtId="0" fontId="4" fillId="3" borderId="8" xfId="0" applyFont="1" applyFill="1" applyBorder="1" applyAlignment="1" applyProtection="1">
      <alignment vertical="top" wrapText="1"/>
      <protection locked="0"/>
    </xf>
    <xf numFmtId="0" fontId="4" fillId="3" borderId="8" xfId="0" applyFont="1" applyFill="1" applyBorder="1" applyAlignment="1" applyProtection="1">
      <alignment vertical="top"/>
      <protection locked="0"/>
    </xf>
    <xf numFmtId="9" fontId="4" fillId="3" borderId="8" xfId="0" applyNumberFormat="1" applyFont="1" applyFill="1" applyBorder="1" applyAlignment="1" applyProtection="1">
      <alignment vertical="top"/>
      <protection locked="0"/>
    </xf>
    <xf numFmtId="9" fontId="4" fillId="0" borderId="8" xfId="0" applyNumberFormat="1" applyFont="1" applyFill="1" applyBorder="1" applyAlignment="1" applyProtection="1">
      <alignment vertical="top"/>
      <protection locked="0"/>
    </xf>
    <xf numFmtId="0" fontId="5" fillId="0" borderId="8" xfId="0" applyFont="1" applyBorder="1" applyAlignment="1" applyProtection="1">
      <alignment vertical="top" wrapText="1"/>
      <protection locked="0"/>
    </xf>
    <xf numFmtId="0" fontId="4" fillId="0" borderId="8" xfId="0" applyFont="1" applyBorder="1" applyAlignment="1" applyProtection="1">
      <alignment vertical="top"/>
      <protection locked="0"/>
    </xf>
    <xf numFmtId="17" fontId="4" fillId="0" borderId="13" xfId="0" applyNumberFormat="1"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7" fillId="0" borderId="0" xfId="0" applyFont="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8" xfId="0" applyFont="1" applyBorder="1" applyAlignment="1">
      <alignment vertical="top" wrapText="1"/>
    </xf>
    <xf numFmtId="0" fontId="4" fillId="3" borderId="8" xfId="0" applyFont="1" applyFill="1" applyBorder="1" applyAlignment="1">
      <alignment vertical="top"/>
    </xf>
    <xf numFmtId="0" fontId="4" fillId="4" borderId="8" xfId="0" applyFont="1" applyFill="1" applyBorder="1" applyAlignment="1">
      <alignment vertical="top"/>
    </xf>
    <xf numFmtId="0" fontId="4" fillId="0" borderId="7" xfId="0" applyFont="1" applyBorder="1" applyAlignment="1">
      <alignment vertical="top" wrapText="1"/>
    </xf>
    <xf numFmtId="0" fontId="4" fillId="3" borderId="8" xfId="0" applyFont="1" applyFill="1" applyBorder="1" applyAlignment="1">
      <alignment vertical="top" wrapText="1"/>
    </xf>
    <xf numFmtId="0" fontId="4" fillId="0" borderId="13" xfId="0" applyFont="1" applyBorder="1" applyAlignment="1">
      <alignment vertical="top"/>
    </xf>
    <xf numFmtId="0" fontId="4" fillId="0" borderId="6" xfId="0" applyFont="1" applyBorder="1" applyAlignment="1">
      <alignment vertical="top" wrapText="1"/>
    </xf>
    <xf numFmtId="0" fontId="4" fillId="0" borderId="13" xfId="0" applyFont="1" applyBorder="1" applyAlignment="1">
      <alignment vertical="top" wrapText="1"/>
    </xf>
    <xf numFmtId="0" fontId="5" fillId="0" borderId="8" xfId="0" applyFont="1" applyBorder="1" applyAlignment="1">
      <alignment vertical="top" wrapText="1"/>
    </xf>
    <xf numFmtId="17" fontId="4" fillId="0" borderId="13" xfId="0" applyNumberFormat="1" applyFont="1" applyBorder="1" applyAlignment="1">
      <alignment vertical="top" wrapText="1"/>
    </xf>
    <xf numFmtId="0" fontId="6" fillId="0" borderId="8" xfId="0" applyFont="1" applyBorder="1" applyAlignment="1">
      <alignment vertical="top" wrapText="1"/>
    </xf>
    <xf numFmtId="0" fontId="12" fillId="0" borderId="12" xfId="0" applyFont="1" applyBorder="1" applyAlignment="1">
      <alignment vertical="top" wrapText="1"/>
    </xf>
    <xf numFmtId="0" fontId="4" fillId="0" borderId="12" xfId="0" applyFont="1" applyBorder="1" applyAlignment="1">
      <alignment vertical="top" wrapText="1"/>
    </xf>
    <xf numFmtId="0" fontId="3" fillId="0" borderId="6" xfId="0" applyFont="1" applyBorder="1" applyAlignment="1">
      <alignment vertical="top" wrapText="1"/>
    </xf>
    <xf numFmtId="0" fontId="15" fillId="0" borderId="6" xfId="0" applyFont="1" applyBorder="1" applyAlignment="1">
      <alignment vertical="top" wrapText="1"/>
    </xf>
    <xf numFmtId="0" fontId="17" fillId="0" borderId="6" xfId="2" applyBorder="1" applyAlignment="1">
      <alignment vertical="top" wrapText="1"/>
    </xf>
    <xf numFmtId="0" fontId="17" fillId="0" borderId="8" xfId="2" applyBorder="1" applyAlignment="1">
      <alignment vertical="top" wrapText="1"/>
    </xf>
    <xf numFmtId="0" fontId="12" fillId="0" borderId="6" xfId="0" applyFont="1" applyBorder="1" applyAlignment="1">
      <alignment vertical="top" wrapText="1"/>
    </xf>
    <xf numFmtId="0" fontId="6" fillId="0" borderId="6" xfId="0" applyFont="1" applyBorder="1" applyAlignment="1">
      <alignment vertical="top" wrapText="1"/>
    </xf>
    <xf numFmtId="0" fontId="7" fillId="0" borderId="0" xfId="0" applyFont="1" applyAlignment="1">
      <alignment vertical="top" wrapText="1"/>
    </xf>
    <xf numFmtId="0" fontId="19" fillId="0" borderId="13" xfId="0" applyFont="1" applyBorder="1" applyAlignment="1">
      <alignment vertical="top" wrapText="1"/>
    </xf>
    <xf numFmtId="0" fontId="16" fillId="0" borderId="6" xfId="0" applyFont="1" applyBorder="1" applyAlignment="1">
      <alignment vertical="top" wrapText="1"/>
    </xf>
    <xf numFmtId="0" fontId="16" fillId="0" borderId="8" xfId="0" applyFont="1" applyBorder="1" applyAlignment="1">
      <alignment vertical="top" wrapText="1"/>
    </xf>
    <xf numFmtId="0" fontId="4" fillId="0" borderId="4" xfId="0" applyFont="1" applyBorder="1" applyAlignment="1">
      <alignment vertical="top" wrapText="1"/>
    </xf>
    <xf numFmtId="0" fontId="3" fillId="0" borderId="4" xfId="0" applyFont="1" applyBorder="1" applyAlignment="1">
      <alignment vertical="top" wrapText="1"/>
    </xf>
    <xf numFmtId="0" fontId="8" fillId="0" borderId="8" xfId="0" applyFont="1" applyBorder="1" applyAlignment="1">
      <alignment vertical="top" wrapText="1"/>
    </xf>
    <xf numFmtId="0" fontId="8" fillId="0" borderId="7" xfId="0" applyFont="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wrapText="1"/>
    </xf>
    <xf numFmtId="0" fontId="8" fillId="0" borderId="6" xfId="0" applyFont="1" applyBorder="1" applyAlignment="1">
      <alignment vertical="top" wrapText="1"/>
    </xf>
    <xf numFmtId="0" fontId="3" fillId="0" borderId="7" xfId="0" applyFont="1" applyBorder="1" applyAlignment="1">
      <alignment vertical="top" wrapText="1"/>
    </xf>
    <xf numFmtId="0" fontId="15" fillId="0" borderId="8" xfId="0" applyFont="1" applyBorder="1" applyAlignment="1">
      <alignment vertical="top" wrapText="1"/>
    </xf>
    <xf numFmtId="0" fontId="8" fillId="0" borderId="13" xfId="0" applyFont="1" applyBorder="1" applyAlignment="1">
      <alignment vertical="top" wrapText="1"/>
    </xf>
    <xf numFmtId="0" fontId="8" fillId="0" borderId="4" xfId="0" applyFont="1" applyBorder="1" applyAlignment="1">
      <alignment vertical="top" wrapText="1"/>
    </xf>
    <xf numFmtId="0" fontId="0" fillId="3" borderId="16" xfId="0" applyFill="1" applyBorder="1" applyAlignment="1">
      <alignment vertical="top"/>
    </xf>
    <xf numFmtId="0" fontId="20" fillId="0" borderId="0" xfId="0" applyFont="1" applyBorder="1" applyAlignment="1">
      <alignment vertical="top"/>
    </xf>
    <xf numFmtId="0" fontId="4" fillId="0" borderId="0" xfId="0" applyFont="1" applyAlignment="1">
      <alignment horizontal="center" vertical="top"/>
    </xf>
    <xf numFmtId="0" fontId="6" fillId="0" borderId="0" xfId="0" applyFont="1" applyBorder="1" applyAlignment="1">
      <alignment horizontal="center" vertical="top" wrapText="1"/>
    </xf>
    <xf numFmtId="0" fontId="7" fillId="0" borderId="0" xfId="0" applyFont="1" applyAlignment="1" applyProtection="1">
      <alignment horizontal="center" vertical="top"/>
      <protection locked="0"/>
    </xf>
    <xf numFmtId="0" fontId="4" fillId="0" borderId="13" xfId="0" applyFont="1" applyBorder="1" applyAlignment="1" applyProtection="1">
      <alignment horizontal="center" vertical="top" wrapText="1"/>
      <protection locked="0"/>
    </xf>
    <xf numFmtId="0" fontId="0" fillId="0" borderId="0" xfId="0" applyAlignment="1" applyProtection="1">
      <alignment horizontal="center" vertical="top"/>
      <protection locked="0"/>
    </xf>
    <xf numFmtId="0" fontId="4" fillId="0" borderId="0" xfId="0" applyFont="1" applyAlignment="1" applyProtection="1">
      <alignment horizontal="center" vertical="top"/>
      <protection locked="0"/>
    </xf>
    <xf numFmtId="0" fontId="4"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0" fontId="3" fillId="0" borderId="0" xfId="0" applyFont="1" applyBorder="1" applyAlignment="1" applyProtection="1">
      <alignment horizontal="center" vertical="top" wrapText="1"/>
      <protection locked="0"/>
    </xf>
    <xf numFmtId="0" fontId="12" fillId="0" borderId="0" xfId="0" applyFont="1" applyBorder="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0" fillId="0" borderId="0" xfId="0" applyAlignment="1">
      <alignment horizontal="center" vertical="top"/>
    </xf>
    <xf numFmtId="0" fontId="7" fillId="0" borderId="0" xfId="0" applyFont="1" applyAlignment="1">
      <alignment horizontal="center" vertical="top"/>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3" fillId="0" borderId="0" xfId="0" applyFont="1" applyAlignment="1">
      <alignment horizontal="center" vertical="top"/>
    </xf>
    <xf numFmtId="0" fontId="3" fillId="0" borderId="0" xfId="0" applyFont="1" applyBorder="1" applyAlignment="1">
      <alignment horizontal="center" vertical="top" wrapText="1"/>
    </xf>
    <xf numFmtId="0" fontId="12" fillId="0" borderId="0" xfId="0" applyFont="1" applyBorder="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4" fillId="0" borderId="13" xfId="0" applyFont="1" applyBorder="1" applyAlignment="1">
      <alignment horizontal="center" vertical="top" wrapText="1"/>
    </xf>
    <xf numFmtId="0" fontId="4" fillId="0" borderId="0" xfId="0" applyFont="1" applyBorder="1" applyAlignment="1">
      <alignment horizontal="center" vertical="top" wrapText="1"/>
    </xf>
    <xf numFmtId="0" fontId="8" fillId="0" borderId="2" xfId="0" applyFont="1" applyBorder="1" applyAlignment="1">
      <alignment horizontal="center" vertical="top" wrapText="1"/>
    </xf>
    <xf numFmtId="0" fontId="8" fillId="0" borderId="9" xfId="0" applyFont="1" applyBorder="1" applyAlignment="1">
      <alignment horizontal="center" vertical="top" wrapText="1"/>
    </xf>
    <xf numFmtId="0" fontId="19"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8" xfId="0" applyFont="1" applyBorder="1" applyAlignment="1">
      <alignment horizontal="center" vertical="top" wrapText="1"/>
    </xf>
    <xf numFmtId="0" fontId="4" fillId="0" borderId="0" xfId="0" applyFont="1" applyBorder="1" applyAlignment="1">
      <alignment horizontal="center" vertical="top"/>
    </xf>
    <xf numFmtId="0" fontId="8" fillId="0" borderId="10" xfId="0" applyFont="1" applyBorder="1" applyAlignment="1">
      <alignment horizontal="center" vertical="top" wrapText="1"/>
    </xf>
    <xf numFmtId="0" fontId="8" fillId="0" borderId="6" xfId="0" applyFont="1" applyBorder="1" applyAlignment="1">
      <alignment horizontal="center" vertical="top" wrapText="1"/>
    </xf>
    <xf numFmtId="0" fontId="8" fillId="0" borderId="8" xfId="0" applyFont="1" applyBorder="1" applyAlignment="1">
      <alignment horizontal="center" vertical="top" wrapText="1"/>
    </xf>
    <xf numFmtId="0" fontId="14" fillId="0" borderId="8" xfId="0" applyFont="1" applyBorder="1" applyAlignment="1">
      <alignment horizontal="center" vertical="top"/>
    </xf>
    <xf numFmtId="0" fontId="4" fillId="0" borderId="8" xfId="0" applyFont="1" applyFill="1" applyBorder="1" applyAlignment="1">
      <alignment vertical="top" wrapText="1"/>
    </xf>
    <xf numFmtId="0" fontId="0" fillId="0" borderId="1" xfId="0"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0" fillId="0" borderId="1" xfId="0" applyBorder="1" applyAlignment="1">
      <alignment vertical="top"/>
    </xf>
    <xf numFmtId="0" fontId="0" fillId="0" borderId="5" xfId="0" applyBorder="1" applyAlignment="1">
      <alignment vertical="top"/>
    </xf>
    <xf numFmtId="0" fontId="0" fillId="0" borderId="13" xfId="0" applyBorder="1" applyAlignment="1">
      <alignment vertical="top"/>
    </xf>
    <xf numFmtId="0" fontId="0" fillId="0" borderId="1" xfId="0" applyBorder="1"/>
    <xf numFmtId="0" fontId="4" fillId="4" borderId="13" xfId="0" applyFont="1" applyFill="1" applyBorder="1" applyAlignment="1">
      <alignment horizontal="left" vertical="center" wrapText="1"/>
    </xf>
    <xf numFmtId="0" fontId="12" fillId="0" borderId="14" xfId="0" applyFont="1" applyBorder="1" applyAlignment="1">
      <alignment vertical="top"/>
    </xf>
    <xf numFmtId="0" fontId="12" fillId="0" borderId="15" xfId="0" applyFont="1" applyBorder="1" applyAlignment="1">
      <alignment vertical="top"/>
    </xf>
    <xf numFmtId="0" fontId="12" fillId="0" borderId="7" xfId="0" applyFont="1" applyBorder="1" applyAlignment="1">
      <alignment vertical="top"/>
    </xf>
    <xf numFmtId="0" fontId="4" fillId="0" borderId="7"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14" xfId="0" applyFont="1" applyBorder="1" applyAlignment="1">
      <alignment vertical="top"/>
    </xf>
    <xf numFmtId="0" fontId="4" fillId="0" borderId="15" xfId="0" applyFont="1" applyBorder="1" applyAlignment="1">
      <alignment vertical="top"/>
    </xf>
    <xf numFmtId="0" fontId="4" fillId="0" borderId="7" xfId="0" applyFont="1" applyBorder="1" applyAlignment="1">
      <alignment vertical="top"/>
    </xf>
    <xf numFmtId="0" fontId="4" fillId="3" borderId="8" xfId="0" applyFont="1" applyFill="1" applyBorder="1" applyAlignment="1">
      <alignment horizontal="center" vertical="top"/>
    </xf>
    <xf numFmtId="0" fontId="3" fillId="0" borderId="1" xfId="0" applyFont="1" applyBorder="1" applyAlignment="1">
      <alignment vertical="top" wrapText="1"/>
    </xf>
    <xf numFmtId="0" fontId="4" fillId="0" borderId="0" xfId="0" applyFont="1" applyBorder="1" applyAlignment="1">
      <alignment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xf>
    <xf numFmtId="0" fontId="4" fillId="3" borderId="8" xfId="0" applyFont="1" applyFill="1" applyBorder="1" applyAlignment="1">
      <alignment horizontal="left" vertical="top"/>
    </xf>
    <xf numFmtId="3" fontId="4" fillId="4" borderId="8" xfId="0" applyNumberFormat="1" applyFont="1" applyFill="1" applyBorder="1" applyAlignment="1">
      <alignment vertical="top"/>
    </xf>
    <xf numFmtId="3" fontId="4" fillId="4" borderId="13" xfId="0" applyNumberFormat="1" applyFont="1" applyFill="1" applyBorder="1" applyAlignment="1">
      <alignment vertical="top"/>
    </xf>
    <xf numFmtId="3" fontId="4" fillId="4" borderId="13" xfId="0" applyNumberFormat="1" applyFont="1" applyFill="1" applyBorder="1" applyAlignment="1">
      <alignment horizontal="center" vertical="top"/>
    </xf>
    <xf numFmtId="9" fontId="4" fillId="4" borderId="12" xfId="3" applyFont="1" applyFill="1" applyBorder="1" applyAlignment="1">
      <alignment horizontal="center" vertical="top"/>
    </xf>
    <xf numFmtId="3" fontId="4" fillId="4" borderId="13" xfId="0" applyNumberFormat="1" applyFont="1" applyFill="1" applyBorder="1" applyAlignment="1">
      <alignment horizontal="right" vertical="top"/>
    </xf>
    <xf numFmtId="3" fontId="4" fillId="4" borderId="8" xfId="0" applyNumberFormat="1" applyFont="1" applyFill="1" applyBorder="1" applyAlignment="1">
      <alignment vertical="top" wrapText="1"/>
    </xf>
    <xf numFmtId="9" fontId="4" fillId="4" borderId="12" xfId="3" applyFont="1" applyFill="1" applyBorder="1" applyAlignment="1">
      <alignment vertical="top" wrapText="1"/>
    </xf>
    <xf numFmtId="9" fontId="4" fillId="4" borderId="8" xfId="3" applyFont="1" applyFill="1" applyBorder="1" applyAlignment="1">
      <alignment vertical="top"/>
    </xf>
    <xf numFmtId="9" fontId="4" fillId="4" borderId="8" xfId="0" applyNumberFormat="1" applyFont="1" applyFill="1" applyBorder="1" applyAlignment="1">
      <alignment vertical="top"/>
    </xf>
    <xf numFmtId="9" fontId="4" fillId="4" borderId="8" xfId="3" applyFont="1" applyFill="1" applyBorder="1" applyAlignment="1">
      <alignment vertical="top" wrapText="1"/>
    </xf>
    <xf numFmtId="0" fontId="4" fillId="4" borderId="8" xfId="0" applyFont="1" applyFill="1" applyBorder="1" applyAlignment="1">
      <alignment horizontal="center" vertical="top"/>
    </xf>
    <xf numFmtId="164" fontId="4" fillId="4" borderId="8" xfId="0" applyNumberFormat="1" applyFont="1" applyFill="1" applyBorder="1" applyAlignment="1">
      <alignment horizontal="center" vertical="top"/>
    </xf>
    <xf numFmtId="3" fontId="4" fillId="3" borderId="7" xfId="0" applyNumberFormat="1" applyFont="1" applyFill="1" applyBorder="1" applyAlignment="1" applyProtection="1">
      <alignment horizontal="right" vertical="top" wrapText="1"/>
      <protection locked="0"/>
    </xf>
    <xf numFmtId="9" fontId="4" fillId="4" borderId="12" xfId="3" applyFont="1" applyFill="1" applyBorder="1" applyAlignment="1">
      <alignment horizontal="center" vertical="center"/>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6" borderId="7" xfId="0" applyFont="1" applyFill="1" applyBorder="1" applyAlignment="1" applyProtection="1">
      <alignment horizontal="center" vertical="top" wrapText="1"/>
      <protection locked="0"/>
    </xf>
    <xf numFmtId="9" fontId="4" fillId="6" borderId="12" xfId="3" applyFont="1" applyFill="1" applyBorder="1" applyAlignment="1">
      <alignment horizontal="center" vertical="top" wrapText="1"/>
    </xf>
    <xf numFmtId="9" fontId="4" fillId="6" borderId="8" xfId="3" applyNumberFormat="1" applyFont="1" applyFill="1" applyBorder="1" applyAlignment="1">
      <alignment horizontal="center" vertical="top" wrapText="1"/>
    </xf>
    <xf numFmtId="9" fontId="4" fillId="4" borderId="7" xfId="0" applyNumberFormat="1" applyFont="1" applyFill="1" applyBorder="1" applyAlignment="1">
      <alignment horizontal="center" vertical="top"/>
    </xf>
    <xf numFmtId="9" fontId="4" fillId="4" borderId="8" xfId="0" applyNumberFormat="1" applyFont="1" applyFill="1" applyBorder="1" applyAlignment="1">
      <alignment horizontal="center" vertical="top"/>
    </xf>
    <xf numFmtId="0" fontId="22" fillId="0" borderId="0" xfId="0" applyFont="1" applyAlignment="1">
      <alignment vertical="top"/>
    </xf>
    <xf numFmtId="9" fontId="4" fillId="3" borderId="8" xfId="0" applyNumberFormat="1" applyFont="1" applyFill="1" applyBorder="1" applyAlignment="1" applyProtection="1">
      <alignment horizontal="center" vertical="top"/>
      <protection locked="0"/>
    </xf>
    <xf numFmtId="9" fontId="4" fillId="4" borderId="14" xfId="0" applyNumberFormat="1" applyFont="1" applyFill="1" applyBorder="1" applyAlignment="1" applyProtection="1">
      <alignment horizontal="center" vertical="top"/>
    </xf>
    <xf numFmtId="0" fontId="0" fillId="0" borderId="16" xfId="0" applyBorder="1"/>
    <xf numFmtId="0" fontId="4" fillId="3" borderId="8" xfId="0" applyFont="1" applyFill="1" applyBorder="1" applyAlignment="1" applyProtection="1">
      <alignment horizontal="left" vertical="top"/>
      <protection locked="0"/>
    </xf>
    <xf numFmtId="0" fontId="3" fillId="3" borderId="24"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12" fillId="0" borderId="14" xfId="0" applyFont="1" applyBorder="1" applyAlignment="1">
      <alignment horizontal="left" vertical="top"/>
    </xf>
    <xf numFmtId="0" fontId="4" fillId="5" borderId="8" xfId="0" applyFont="1" applyFill="1" applyBorder="1" applyAlignment="1" applyProtection="1">
      <alignment horizontal="left" vertical="top"/>
      <protection locked="0"/>
    </xf>
    <xf numFmtId="0" fontId="4" fillId="5" borderId="8" xfId="0" applyFont="1" applyFill="1" applyBorder="1" applyAlignment="1">
      <alignment vertical="top"/>
    </xf>
    <xf numFmtId="0" fontId="4" fillId="0" borderId="14" xfId="0" applyFont="1" applyBorder="1" applyAlignment="1">
      <alignment horizontal="left" vertical="top"/>
    </xf>
    <xf numFmtId="0" fontId="4" fillId="5" borderId="8" xfId="0" applyFont="1" applyFill="1" applyBorder="1" applyAlignment="1">
      <alignment horizontal="left" vertical="top" wrapText="1"/>
    </xf>
    <xf numFmtId="0" fontId="4" fillId="5" borderId="8" xfId="0" applyFont="1" applyFill="1" applyBorder="1" applyAlignment="1">
      <alignment horizontal="left" vertical="top"/>
    </xf>
    <xf numFmtId="0" fontId="7" fillId="0" borderId="0" xfId="0" applyFont="1" applyAlignment="1">
      <alignment horizontal="right" vertical="top"/>
    </xf>
    <xf numFmtId="0" fontId="4" fillId="0" borderId="0" xfId="0" applyFont="1" applyAlignment="1">
      <alignment horizontal="right" vertical="top"/>
    </xf>
    <xf numFmtId="0" fontId="0" fillId="0" borderId="0" xfId="0" applyAlignment="1">
      <alignment horizontal="right" vertical="top"/>
    </xf>
    <xf numFmtId="0" fontId="0" fillId="0" borderId="0" xfId="0" applyFill="1"/>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22" fillId="0" borderId="0" xfId="0" applyFont="1"/>
    <xf numFmtId="0" fontId="6" fillId="0" borderId="8"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8" xfId="0" applyFont="1" applyBorder="1" applyAlignment="1">
      <alignment vertical="top" wrapText="1"/>
    </xf>
    <xf numFmtId="0" fontId="3" fillId="0" borderId="1" xfId="0" applyFont="1" applyBorder="1" applyAlignment="1">
      <alignment vertical="top" wrapText="1"/>
    </xf>
    <xf numFmtId="9" fontId="4" fillId="4" borderId="12" xfId="3" applyFont="1" applyFill="1" applyBorder="1" applyAlignment="1" applyProtection="1">
      <alignment horizontal="center" vertical="top"/>
    </xf>
    <xf numFmtId="3" fontId="4" fillId="3" borderId="8" xfId="0" applyNumberFormat="1" applyFont="1" applyFill="1" applyBorder="1" applyAlignment="1" applyProtection="1">
      <alignment vertical="top" wrapText="1"/>
      <protection locked="0"/>
    </xf>
    <xf numFmtId="0" fontId="0" fillId="3" borderId="16" xfId="0" applyFill="1" applyBorder="1" applyAlignment="1" applyProtection="1">
      <alignment vertical="top"/>
      <protection locked="0"/>
    </xf>
    <xf numFmtId="0" fontId="0" fillId="0" borderId="0" xfId="0" applyProtection="1">
      <protection locked="0"/>
    </xf>
    <xf numFmtId="3" fontId="4" fillId="4" borderId="8" xfId="0" applyNumberFormat="1" applyFont="1" applyFill="1" applyBorder="1" applyAlignment="1" applyProtection="1">
      <alignment vertical="top"/>
      <protection locked="0"/>
    </xf>
    <xf numFmtId="3" fontId="4" fillId="4" borderId="13" xfId="0" applyNumberFormat="1" applyFont="1" applyFill="1" applyBorder="1" applyAlignment="1" applyProtection="1">
      <alignment vertical="top"/>
      <protection locked="0"/>
    </xf>
    <xf numFmtId="0" fontId="0" fillId="0" borderId="8" xfId="0" applyBorder="1" applyAlignment="1" applyProtection="1">
      <alignment vertical="top"/>
      <protection locked="0"/>
    </xf>
    <xf numFmtId="0" fontId="12" fillId="0" borderId="12" xfId="0" applyFont="1" applyBorder="1" applyAlignment="1" applyProtection="1">
      <alignment vertical="top" wrapText="1"/>
      <protection locked="0"/>
    </xf>
    <xf numFmtId="0" fontId="4" fillId="0" borderId="1" xfId="0" applyFont="1" applyBorder="1" applyAlignment="1" applyProtection="1">
      <alignment horizontal="center" vertical="top" wrapText="1"/>
      <protection locked="0"/>
    </xf>
    <xf numFmtId="0" fontId="15" fillId="0" borderId="6" xfId="0" applyFont="1" applyBorder="1" applyAlignment="1" applyProtection="1">
      <alignment vertical="top" wrapText="1"/>
      <protection locked="0"/>
    </xf>
    <xf numFmtId="9" fontId="25" fillId="6" borderId="8" xfId="0" applyNumberFormat="1" applyFont="1" applyFill="1" applyBorder="1" applyAlignment="1" applyProtection="1">
      <alignment horizontal="center" vertical="top"/>
    </xf>
    <xf numFmtId="9" fontId="4" fillId="4" borderId="14" xfId="0" applyNumberFormat="1" applyFont="1" applyFill="1" applyBorder="1" applyAlignment="1" applyProtection="1">
      <alignment horizontal="right" vertical="top"/>
    </xf>
    <xf numFmtId="9" fontId="26" fillId="4" borderId="8" xfId="0" applyNumberFormat="1" applyFont="1" applyFill="1" applyBorder="1" applyAlignment="1">
      <alignment vertical="top"/>
    </xf>
    <xf numFmtId="0" fontId="14" fillId="0" borderId="16" xfId="0" applyFont="1" applyBorder="1"/>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4" fillId="0" borderId="12" xfId="0" applyFont="1" applyBorder="1" applyAlignment="1">
      <alignment horizontal="center" vertical="top" wrapText="1"/>
    </xf>
    <xf numFmtId="9" fontId="4" fillId="6" borderId="8" xfId="3" applyFont="1" applyFill="1" applyBorder="1" applyAlignment="1">
      <alignment horizontal="center" vertical="top"/>
    </xf>
    <xf numFmtId="9" fontId="8" fillId="4" borderId="14" xfId="0" applyNumberFormat="1" applyFont="1" applyFill="1" applyBorder="1" applyAlignment="1" applyProtection="1">
      <alignment horizontal="distributed" vertical="top"/>
    </xf>
    <xf numFmtId="0" fontId="4" fillId="3" borderId="7" xfId="0" applyFont="1" applyFill="1" applyBorder="1" applyAlignment="1" applyProtection="1">
      <alignment horizontal="center" vertical="top"/>
      <protection locked="0"/>
    </xf>
    <xf numFmtId="3" fontId="4" fillId="3" borderId="8" xfId="0" applyNumberFormat="1" applyFont="1" applyFill="1" applyBorder="1" applyAlignment="1" applyProtection="1">
      <alignment vertical="top"/>
      <protection locked="0"/>
    </xf>
    <xf numFmtId="165" fontId="4" fillId="4" borderId="12" xfId="4" applyNumberFormat="1" applyFont="1" applyFill="1" applyBorder="1" applyAlignment="1">
      <alignment horizontal="center" vertical="top" wrapText="1"/>
    </xf>
    <xf numFmtId="9" fontId="25" fillId="6" borderId="8" xfId="3" applyNumberFormat="1" applyFont="1" applyFill="1" applyBorder="1" applyAlignment="1">
      <alignment horizontal="center" vertical="top" wrapText="1"/>
    </xf>
    <xf numFmtId="0" fontId="0" fillId="3" borderId="30" xfId="0" applyFill="1" applyBorder="1" applyAlignment="1">
      <alignment vertical="top"/>
    </xf>
    <xf numFmtId="0" fontId="23" fillId="6" borderId="18" xfId="0" applyFont="1" applyFill="1" applyBorder="1" applyAlignment="1">
      <alignment vertical="top"/>
    </xf>
    <xf numFmtId="0" fontId="0" fillId="6" borderId="20" xfId="0" applyFill="1" applyBorder="1" applyAlignment="1">
      <alignment vertical="top"/>
    </xf>
    <xf numFmtId="9" fontId="0" fillId="8" borderId="12" xfId="0" applyNumberFormat="1" applyFill="1" applyBorder="1" applyAlignment="1">
      <alignment horizontal="center" vertical="top"/>
    </xf>
    <xf numFmtId="9" fontId="7" fillId="3" borderId="16" xfId="0" applyNumberFormat="1" applyFont="1" applyFill="1" applyBorder="1" applyAlignment="1">
      <alignment horizontal="right" vertical="top"/>
    </xf>
    <xf numFmtId="9" fontId="0" fillId="0" borderId="0" xfId="3" applyFont="1"/>
    <xf numFmtId="9" fontId="0" fillId="6" borderId="12" xfId="0" applyNumberFormat="1" applyFill="1" applyBorder="1" applyAlignment="1">
      <alignment horizontal="center" vertical="top"/>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8" xfId="0" applyFont="1" applyBorder="1" applyAlignment="1" applyProtection="1">
      <alignment horizontal="center" vertical="top" wrapText="1"/>
      <protection locked="0"/>
    </xf>
    <xf numFmtId="0" fontId="4" fillId="0" borderId="14" xfId="0" applyFont="1" applyBorder="1" applyAlignment="1" applyProtection="1">
      <alignment vertical="top"/>
      <protection locked="0"/>
    </xf>
    <xf numFmtId="0" fontId="4" fillId="0" borderId="7" xfId="0" applyFont="1" applyBorder="1" applyAlignment="1" applyProtection="1">
      <alignment vertical="top"/>
      <protection locked="0"/>
    </xf>
    <xf numFmtId="0" fontId="8" fillId="0" borderId="5"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4" xfId="0" applyFont="1" applyBorder="1" applyAlignment="1" applyProtection="1">
      <alignment vertical="top"/>
      <protection locked="0"/>
    </xf>
    <xf numFmtId="0" fontId="4"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0" fillId="7" borderId="20" xfId="0" applyFill="1" applyBorder="1" applyAlignment="1">
      <alignment vertical="top"/>
    </xf>
    <xf numFmtId="9" fontId="4" fillId="3" borderId="8" xfId="0" applyNumberFormat="1" applyFont="1" applyFill="1" applyBorder="1" applyAlignment="1" applyProtection="1">
      <alignment horizontal="center" vertical="top" wrapText="1"/>
      <protection locked="0"/>
    </xf>
    <xf numFmtId="0" fontId="0" fillId="0" borderId="0" xfId="0" applyAlignment="1" applyProtection="1">
      <protection locked="0"/>
    </xf>
    <xf numFmtId="0" fontId="4" fillId="6" borderId="8" xfId="0" applyFont="1" applyFill="1" applyBorder="1" applyAlignment="1" applyProtection="1">
      <alignment horizontal="left" vertical="top"/>
      <protection locked="0"/>
    </xf>
    <xf numFmtId="0" fontId="0" fillId="0" borderId="0" xfId="0" applyProtection="1"/>
    <xf numFmtId="0" fontId="2" fillId="0" borderId="0" xfId="0" applyFont="1" applyAlignment="1" applyProtection="1">
      <alignment vertical="top"/>
    </xf>
    <xf numFmtId="0" fontId="2" fillId="0" borderId="0" xfId="0" applyFont="1" applyAlignment="1" applyProtection="1">
      <alignment horizontal="center" vertical="top"/>
    </xf>
    <xf numFmtId="0" fontId="0" fillId="0" borderId="0" xfId="0" applyAlignment="1" applyProtection="1">
      <alignment vertical="top"/>
    </xf>
    <xf numFmtId="0" fontId="4" fillId="0" borderId="0" xfId="0" applyFont="1" applyAlignment="1" applyProtection="1">
      <alignment vertical="top"/>
    </xf>
    <xf numFmtId="0" fontId="4" fillId="0" borderId="0" xfId="0" applyFont="1" applyAlignment="1" applyProtection="1">
      <alignment horizontal="center" vertical="top"/>
    </xf>
    <xf numFmtId="0" fontId="20" fillId="0" borderId="0" xfId="0" applyFont="1" applyBorder="1" applyAlignment="1" applyProtection="1">
      <alignment vertical="top"/>
    </xf>
    <xf numFmtId="0" fontId="6" fillId="0" borderId="0" xfId="0" applyFont="1" applyBorder="1" applyAlignment="1" applyProtection="1">
      <alignment horizontal="center" vertical="top" wrapText="1"/>
    </xf>
    <xf numFmtId="0" fontId="0" fillId="7" borderId="16" xfId="0" applyFill="1" applyBorder="1" applyAlignment="1" applyProtection="1">
      <alignment vertical="top"/>
    </xf>
    <xf numFmtId="0" fontId="0" fillId="0" borderId="0" xfId="0" applyFont="1" applyAlignment="1" applyProtection="1">
      <alignment vertical="top"/>
    </xf>
    <xf numFmtId="0" fontId="7" fillId="0" borderId="0" xfId="0" applyFont="1" applyAlignment="1" applyProtection="1">
      <alignment horizontal="right" vertical="top"/>
    </xf>
    <xf numFmtId="0" fontId="23" fillId="6" borderId="18" xfId="1" applyFont="1" applyFill="1" applyBorder="1" applyAlignment="1" applyProtection="1">
      <alignment vertical="top"/>
    </xf>
    <xf numFmtId="9" fontId="0" fillId="6" borderId="12" xfId="0" applyNumberFormat="1" applyFill="1" applyBorder="1" applyAlignment="1" applyProtection="1">
      <alignment horizontal="center" vertical="top"/>
    </xf>
    <xf numFmtId="0" fontId="1" fillId="6" borderId="20" xfId="1" applyFill="1" applyBorder="1" applyAlignment="1" applyProtection="1">
      <alignment vertical="top"/>
    </xf>
    <xf numFmtId="0" fontId="0" fillId="3" borderId="16" xfId="0" applyFill="1" applyBorder="1" applyAlignment="1" applyProtection="1">
      <alignment vertical="top"/>
    </xf>
    <xf numFmtId="0" fontId="4" fillId="0" borderId="0" xfId="0" applyFont="1" applyBorder="1" applyAlignment="1" applyProtection="1">
      <alignment horizontal="center" vertical="top"/>
    </xf>
    <xf numFmtId="0" fontId="4" fillId="0" borderId="0" xfId="0" applyFont="1" applyAlignment="1" applyProtection="1">
      <alignment horizontal="right" vertical="top"/>
    </xf>
    <xf numFmtId="0" fontId="23" fillId="6" borderId="18" xfId="0" applyFont="1" applyFill="1" applyBorder="1" applyAlignment="1" applyProtection="1">
      <alignment vertical="top"/>
    </xf>
    <xf numFmtId="9" fontId="7" fillId="6" borderId="12" xfId="0" applyNumberFormat="1" applyFont="1" applyFill="1" applyBorder="1" applyAlignment="1" applyProtection="1">
      <alignment horizontal="center" vertical="top"/>
    </xf>
    <xf numFmtId="0" fontId="0" fillId="6" borderId="20" xfId="0" applyFill="1" applyBorder="1" applyAlignment="1" applyProtection="1">
      <alignment vertical="top"/>
    </xf>
    <xf numFmtId="0" fontId="0" fillId="0" borderId="0" xfId="0" applyAlignment="1" applyProtection="1">
      <alignment horizontal="center" vertical="top"/>
    </xf>
    <xf numFmtId="0" fontId="7" fillId="0" borderId="0" xfId="0" applyFont="1" applyBorder="1" applyAlignment="1" applyProtection="1">
      <alignment vertical="top" wrapText="1"/>
    </xf>
    <xf numFmtId="0" fontId="4" fillId="0" borderId="1" xfId="0" applyFont="1" applyBorder="1" applyAlignment="1" applyProtection="1">
      <alignment vertical="top" wrapText="1"/>
    </xf>
    <xf numFmtId="0" fontId="4" fillId="0" borderId="2" xfId="0" applyFont="1" applyBorder="1" applyAlignment="1" applyProtection="1">
      <alignment horizontal="center"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4" fillId="0" borderId="6" xfId="0" applyFont="1" applyBorder="1" applyAlignment="1" applyProtection="1">
      <alignment horizontal="center" vertical="top" wrapText="1"/>
    </xf>
    <xf numFmtId="0" fontId="4" fillId="0" borderId="7" xfId="0" applyFont="1" applyBorder="1" applyAlignment="1" applyProtection="1">
      <alignment vertical="top" wrapText="1"/>
    </xf>
    <xf numFmtId="0" fontId="0" fillId="0" borderId="6" xfId="0" applyBorder="1" applyAlignment="1" applyProtection="1">
      <alignment vertical="top"/>
    </xf>
    <xf numFmtId="0" fontId="4" fillId="0" borderId="8" xfId="0" applyFont="1" applyBorder="1" applyAlignment="1" applyProtection="1">
      <alignment vertical="top" wrapText="1"/>
    </xf>
    <xf numFmtId="0" fontId="4" fillId="0" borderId="9" xfId="0" applyFont="1" applyBorder="1" applyAlignment="1" applyProtection="1">
      <alignment horizontal="center"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4" fillId="0" borderId="7" xfId="0" applyFont="1" applyBorder="1" applyAlignment="1" applyProtection="1">
      <alignment horizontal="center" vertical="top" wrapText="1"/>
    </xf>
    <xf numFmtId="0" fontId="4" fillId="0" borderId="7" xfId="0" applyFont="1" applyBorder="1" applyAlignment="1" applyProtection="1">
      <alignment vertical="top"/>
    </xf>
    <xf numFmtId="0" fontId="0" fillId="0" borderId="1" xfId="0" applyBorder="1" applyAlignment="1" applyProtection="1">
      <alignment vertical="top"/>
    </xf>
    <xf numFmtId="0" fontId="4" fillId="0" borderId="8" xfId="0" applyFont="1" applyBorder="1" applyAlignment="1" applyProtection="1">
      <alignment horizontal="center" vertical="top" wrapText="1"/>
    </xf>
    <xf numFmtId="0" fontId="4" fillId="4" borderId="8" xfId="0" applyFont="1" applyFill="1" applyBorder="1" applyAlignment="1" applyProtection="1">
      <alignment vertical="top"/>
    </xf>
    <xf numFmtId="0" fontId="0" fillId="0" borderId="13" xfId="0" applyBorder="1" applyAlignment="1" applyProtection="1">
      <alignment vertical="top"/>
    </xf>
    <xf numFmtId="0" fontId="4" fillId="0" borderId="13" xfId="0" applyFont="1" applyBorder="1" applyAlignment="1" applyProtection="1">
      <alignment vertical="top" wrapText="1"/>
    </xf>
    <xf numFmtId="0" fontId="4" fillId="0" borderId="10" xfId="0" applyFont="1" applyBorder="1" applyAlignment="1" applyProtection="1">
      <alignment horizontal="center"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5" fillId="0" borderId="8" xfId="0" applyFont="1" applyBorder="1" applyAlignment="1" applyProtection="1">
      <alignment vertical="top" wrapText="1"/>
    </xf>
    <xf numFmtId="0" fontId="4" fillId="3" borderId="8" xfId="0" applyFont="1" applyFill="1" applyBorder="1" applyAlignment="1" applyProtection="1">
      <alignment vertical="top"/>
    </xf>
    <xf numFmtId="0" fontId="12" fillId="0" borderId="14" xfId="0" applyFont="1" applyBorder="1" applyAlignment="1" applyProtection="1">
      <alignment vertical="top"/>
    </xf>
    <xf numFmtId="0" fontId="12" fillId="0" borderId="15" xfId="0" applyFont="1" applyBorder="1" applyAlignment="1" applyProtection="1">
      <alignment vertical="top"/>
    </xf>
    <xf numFmtId="0" fontId="12" fillId="0" borderId="7" xfId="0" applyFont="1" applyBorder="1" applyAlignment="1" applyProtection="1">
      <alignment vertical="top"/>
    </xf>
    <xf numFmtId="0" fontId="4" fillId="0" borderId="8" xfId="0" applyFont="1" applyBorder="1" applyAlignment="1" applyProtection="1">
      <alignment vertical="top"/>
    </xf>
    <xf numFmtId="17" fontId="4" fillId="0" borderId="13" xfId="0" applyNumberFormat="1" applyFont="1" applyBorder="1" applyAlignment="1" applyProtection="1">
      <alignment vertical="top" wrapText="1"/>
    </xf>
    <xf numFmtId="0" fontId="6" fillId="0" borderId="8" xfId="0" applyFont="1" applyBorder="1" applyAlignment="1" applyProtection="1">
      <alignment vertical="top" wrapText="1"/>
    </xf>
    <xf numFmtId="0" fontId="3" fillId="0" borderId="1" xfId="0" applyFont="1" applyBorder="1" applyAlignment="1" applyProtection="1">
      <alignment vertical="top" wrapText="1"/>
    </xf>
    <xf numFmtId="0" fontId="3" fillId="0" borderId="0" xfId="0" applyFont="1" applyBorder="1" applyAlignment="1" applyProtection="1">
      <alignment horizontal="center" vertical="top" wrapText="1"/>
    </xf>
    <xf numFmtId="0" fontId="4" fillId="0" borderId="12" xfId="0" applyFont="1" applyBorder="1" applyAlignment="1" applyProtection="1">
      <alignment vertical="top" wrapText="1"/>
    </xf>
    <xf numFmtId="0" fontId="4" fillId="0" borderId="14" xfId="0" applyFont="1" applyBorder="1" applyAlignment="1" applyProtection="1">
      <alignment horizontal="center" vertical="top" wrapText="1"/>
    </xf>
    <xf numFmtId="0" fontId="4" fillId="0" borderId="9" xfId="0" applyFont="1" applyBorder="1" applyAlignment="1" applyProtection="1">
      <alignment vertical="top" wrapText="1"/>
    </xf>
    <xf numFmtId="0" fontId="4" fillId="0" borderId="8" xfId="0" applyFont="1" applyBorder="1" applyAlignment="1" applyProtection="1">
      <alignment horizontal="left" vertical="top"/>
      <protection locked="0"/>
    </xf>
    <xf numFmtId="0" fontId="4" fillId="5" borderId="8" xfId="0" applyFont="1" applyFill="1" applyBorder="1" applyAlignment="1" applyProtection="1">
      <alignment vertical="top" wrapText="1"/>
      <protection locked="0"/>
    </xf>
    <xf numFmtId="0" fontId="7" fillId="0" borderId="0" xfId="0" applyFont="1" applyAlignment="1" applyProtection="1">
      <alignment horizontal="center" vertical="top"/>
    </xf>
    <xf numFmtId="9" fontId="4" fillId="9" borderId="12" xfId="3" applyFont="1" applyFill="1" applyBorder="1" applyAlignment="1" applyProtection="1">
      <alignment horizontal="center" vertical="top"/>
    </xf>
    <xf numFmtId="0" fontId="12" fillId="0" borderId="14" xfId="0" applyFont="1" applyBorder="1" applyAlignment="1" applyProtection="1">
      <alignment horizontal="center" vertical="top"/>
    </xf>
    <xf numFmtId="0" fontId="3" fillId="0" borderId="8" xfId="0" applyFont="1" applyBorder="1" applyAlignment="1" applyProtection="1">
      <alignment vertical="top" wrapText="1"/>
    </xf>
    <xf numFmtId="0" fontId="3" fillId="0" borderId="0" xfId="0" applyFont="1" applyAlignment="1" applyProtection="1">
      <alignment vertical="top"/>
    </xf>
    <xf numFmtId="0" fontId="3" fillId="0" borderId="0" xfId="0" applyFont="1" applyAlignment="1" applyProtection="1">
      <alignment horizontal="center" vertical="top"/>
    </xf>
    <xf numFmtId="0" fontId="12" fillId="0" borderId="12" xfId="0" applyFont="1" applyBorder="1" applyAlignment="1" applyProtection="1">
      <alignment vertical="top" wrapText="1"/>
    </xf>
    <xf numFmtId="0" fontId="12" fillId="0" borderId="0" xfId="0" applyFont="1" applyBorder="1" applyAlignment="1" applyProtection="1">
      <alignment horizontal="center" vertical="top" wrapText="1"/>
    </xf>
    <xf numFmtId="0" fontId="3" fillId="0" borderId="6" xfId="0" applyFont="1" applyBorder="1" applyAlignment="1" applyProtection="1">
      <alignment vertical="top" wrapText="1"/>
    </xf>
    <xf numFmtId="0" fontId="4" fillId="0" borderId="6" xfId="0" applyFont="1" applyBorder="1" applyAlignment="1" applyProtection="1">
      <alignment vertical="top" wrapText="1"/>
    </xf>
    <xf numFmtId="0" fontId="0" fillId="0" borderId="6" xfId="0" applyBorder="1" applyAlignment="1" applyProtection="1">
      <alignment vertical="top" wrapText="1"/>
    </xf>
    <xf numFmtId="0" fontId="4" fillId="5" borderId="8" xfId="0" applyFont="1" applyFill="1" applyBorder="1" applyAlignment="1" applyProtection="1">
      <alignment vertical="top"/>
      <protection locked="0"/>
    </xf>
    <xf numFmtId="0" fontId="7" fillId="0" borderId="0" xfId="0" applyFont="1" applyAlignment="1" applyProtection="1">
      <alignment vertical="top" wrapText="1"/>
    </xf>
    <xf numFmtId="0" fontId="4" fillId="0" borderId="7" xfId="0" applyFont="1" applyBorder="1" applyAlignment="1" applyProtection="1">
      <alignment horizontal="center" vertical="top"/>
    </xf>
    <xf numFmtId="0" fontId="7" fillId="0" borderId="0" xfId="0" applyFont="1" applyAlignment="1" applyProtection="1">
      <alignment vertical="top"/>
    </xf>
    <xf numFmtId="0" fontId="0" fillId="0" borderId="7" xfId="0" applyBorder="1" applyAlignment="1" applyProtection="1">
      <alignment vertical="top"/>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5" fillId="0" borderId="14" xfId="0" applyFont="1" applyBorder="1" applyAlignment="1" applyProtection="1">
      <alignment vertical="top" wrapText="1"/>
    </xf>
    <xf numFmtId="0" fontId="0" fillId="0" borderId="4" xfId="0" applyBorder="1" applyAlignment="1" applyProtection="1">
      <alignment vertical="top"/>
    </xf>
    <xf numFmtId="0" fontId="4" fillId="0" borderId="14" xfId="0" applyFont="1" applyBorder="1" applyAlignment="1" applyProtection="1">
      <alignment vertical="top" wrapText="1"/>
    </xf>
    <xf numFmtId="0" fontId="7" fillId="0" borderId="11" xfId="0" applyFont="1" applyBorder="1" applyAlignment="1" applyProtection="1">
      <alignment vertical="top" wrapText="1"/>
    </xf>
    <xf numFmtId="0" fontId="0" fillId="0" borderId="8" xfId="0" applyBorder="1" applyAlignment="1" applyProtection="1">
      <alignment vertical="top"/>
    </xf>
    <xf numFmtId="0" fontId="5" fillId="0" borderId="14" xfId="0" applyFont="1" applyBorder="1" applyAlignment="1" applyProtection="1">
      <alignment vertical="top"/>
    </xf>
    <xf numFmtId="0" fontId="4" fillId="0" borderId="14" xfId="0" applyFont="1" applyBorder="1" applyAlignment="1" applyProtection="1">
      <alignment vertical="top"/>
    </xf>
    <xf numFmtId="0" fontId="4" fillId="0" borderId="10" xfId="0" applyFont="1" applyBorder="1" applyAlignment="1" applyProtection="1">
      <alignment vertical="top" wrapText="1"/>
    </xf>
    <xf numFmtId="0" fontId="4" fillId="0" borderId="11" xfId="0" applyFont="1" applyBorder="1" applyAlignment="1" applyProtection="1">
      <alignment horizontal="center" vertical="top" wrapText="1"/>
    </xf>
    <xf numFmtId="0" fontId="4" fillId="0" borderId="15" xfId="0" applyFont="1" applyBorder="1" applyAlignment="1" applyProtection="1">
      <alignment vertical="top" wrapText="1"/>
    </xf>
    <xf numFmtId="0" fontId="3" fillId="0" borderId="7" xfId="0" applyFont="1" applyBorder="1" applyAlignment="1" applyProtection="1">
      <alignment vertical="top" wrapText="1"/>
    </xf>
    <xf numFmtId="0" fontId="14" fillId="0" borderId="0" xfId="0" applyFont="1" applyAlignment="1" applyProtection="1">
      <alignment vertical="top" wrapText="1"/>
    </xf>
    <xf numFmtId="0" fontId="14" fillId="0" borderId="0" xfId="0" applyFont="1" applyAlignment="1" applyProtection="1">
      <alignment horizontal="center" vertical="top" wrapText="1"/>
    </xf>
    <xf numFmtId="0" fontId="3" fillId="0" borderId="12" xfId="0" applyFont="1" applyBorder="1" applyAlignment="1" applyProtection="1">
      <alignment vertical="top" wrapText="1"/>
    </xf>
    <xf numFmtId="0" fontId="4" fillId="3" borderId="7" xfId="0" applyFont="1" applyFill="1" applyBorder="1" applyAlignment="1" applyProtection="1">
      <alignment vertical="top"/>
      <protection locked="0"/>
    </xf>
    <xf numFmtId="0" fontId="4" fillId="0" borderId="5" xfId="0" applyFont="1" applyBorder="1" applyAlignment="1" applyProtection="1">
      <alignment vertical="top" wrapText="1"/>
    </xf>
    <xf numFmtId="0" fontId="4" fillId="0" borderId="5" xfId="0" applyFont="1" applyBorder="1" applyAlignment="1">
      <alignment horizontal="left" vertical="top" wrapText="1"/>
    </xf>
    <xf numFmtId="0" fontId="4" fillId="0" borderId="12" xfId="0" applyFont="1" applyBorder="1" applyAlignment="1">
      <alignment vertical="top"/>
    </xf>
    <xf numFmtId="0" fontId="4" fillId="9" borderId="8" xfId="0" applyFont="1" applyFill="1" applyBorder="1" applyAlignment="1" applyProtection="1">
      <alignment vertical="top"/>
      <protection locked="0"/>
    </xf>
    <xf numFmtId="0" fontId="4" fillId="9" borderId="8" xfId="0" applyFont="1" applyFill="1" applyBorder="1" applyAlignment="1" applyProtection="1">
      <alignment horizontal="center" vertical="top"/>
      <protection locked="0"/>
    </xf>
    <xf numFmtId="0" fontId="4" fillId="9" borderId="7" xfId="0" applyFont="1" applyFill="1" applyBorder="1" applyAlignment="1" applyProtection="1">
      <alignment vertical="top"/>
    </xf>
    <xf numFmtId="0" fontId="4" fillId="0" borderId="8" xfId="0" applyFont="1" applyBorder="1" applyAlignment="1" applyProtection="1">
      <alignment horizontal="lef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17" fillId="0" borderId="8" xfId="2" applyBorder="1" applyAlignment="1" applyProtection="1">
      <alignment vertical="top" wrapText="1"/>
    </xf>
    <xf numFmtId="0" fontId="16" fillId="0" borderId="6" xfId="0" applyFont="1" applyBorder="1" applyAlignment="1" applyProtection="1">
      <alignment vertical="top" wrapText="1"/>
    </xf>
    <xf numFmtId="0" fontId="16" fillId="0" borderId="8" xfId="0" applyFont="1" applyBorder="1" applyAlignment="1" applyProtection="1">
      <alignment vertical="top" wrapText="1"/>
    </xf>
    <xf numFmtId="0" fontId="4" fillId="0" borderId="1" xfId="0" applyFont="1" applyBorder="1" applyAlignment="1" applyProtection="1">
      <alignment horizontal="center" vertical="top" wrapText="1"/>
    </xf>
    <xf numFmtId="0" fontId="0" fillId="0" borderId="9" xfId="0" applyBorder="1" applyProtection="1">
      <protection locked="0"/>
    </xf>
    <xf numFmtId="3" fontId="4" fillId="4" borderId="13" xfId="0" applyNumberFormat="1" applyFont="1" applyFill="1" applyBorder="1" applyAlignment="1" applyProtection="1">
      <alignment horizontal="center" vertical="top"/>
    </xf>
    <xf numFmtId="0" fontId="0" fillId="0" borderId="13" xfId="0" applyBorder="1" applyProtection="1"/>
    <xf numFmtId="0" fontId="8" fillId="0" borderId="13" xfId="0" applyFont="1" applyBorder="1" applyAlignment="1" applyProtection="1">
      <alignment vertical="top" wrapText="1"/>
    </xf>
    <xf numFmtId="0" fontId="8" fillId="0" borderId="10"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15" fillId="0" borderId="6" xfId="0" applyFont="1" applyBorder="1" applyAlignment="1" applyProtection="1">
      <alignment vertical="top" wrapText="1"/>
    </xf>
    <xf numFmtId="0" fontId="14" fillId="0" borderId="16" xfId="0" applyFont="1" applyBorder="1" applyAlignment="1" applyProtection="1">
      <alignment horizontal="left" vertical="top"/>
    </xf>
    <xf numFmtId="0" fontId="24" fillId="0" borderId="16" xfId="2" applyFont="1" applyBorder="1" applyAlignment="1" applyProtection="1">
      <alignment horizontal="left" vertical="top" wrapText="1"/>
    </xf>
    <xf numFmtId="0" fontId="0" fillId="0" borderId="0" xfId="0" applyAlignment="1" applyProtection="1"/>
    <xf numFmtId="0" fontId="8" fillId="0" borderId="2" xfId="0" applyFont="1" applyBorder="1" applyAlignment="1" applyProtection="1">
      <alignment horizontal="center" vertical="top" wrapText="1"/>
    </xf>
    <xf numFmtId="0" fontId="8" fillId="0" borderId="6" xfId="0" applyFont="1" applyBorder="1" applyAlignment="1" applyProtection="1">
      <alignment horizontal="center" vertical="top" wrapText="1"/>
    </xf>
    <xf numFmtId="0" fontId="8" fillId="0" borderId="9" xfId="0" applyFont="1" applyBorder="1" applyAlignment="1" applyProtection="1">
      <alignment horizontal="center" vertical="top" wrapText="1"/>
    </xf>
    <xf numFmtId="0" fontId="8" fillId="0" borderId="7" xfId="0" applyFont="1" applyBorder="1" applyAlignment="1" applyProtection="1">
      <alignment horizontal="center" vertical="top" wrapText="1"/>
    </xf>
    <xf numFmtId="0" fontId="0" fillId="0" borderId="5" xfId="0" applyBorder="1" applyAlignment="1" applyProtection="1">
      <alignment vertical="top"/>
    </xf>
    <xf numFmtId="0" fontId="3" fillId="0" borderId="7" xfId="0" applyFont="1" applyBorder="1" applyAlignment="1" applyProtection="1">
      <alignment horizontal="center" vertical="top" wrapText="1"/>
    </xf>
    <xf numFmtId="0" fontId="3" fillId="0" borderId="7" xfId="0" applyFont="1" applyBorder="1" applyAlignment="1" applyProtection="1">
      <alignment vertical="top"/>
    </xf>
    <xf numFmtId="0" fontId="4" fillId="6" borderId="8" xfId="0" applyFont="1" applyFill="1" applyBorder="1" applyAlignment="1" applyProtection="1">
      <alignment vertical="top"/>
    </xf>
    <xf numFmtId="9" fontId="4" fillId="6" borderId="8" xfId="0" applyNumberFormat="1" applyFont="1" applyFill="1" applyBorder="1" applyAlignment="1" applyProtection="1">
      <alignment horizontal="center" vertical="top"/>
    </xf>
    <xf numFmtId="0" fontId="3" fillId="0" borderId="12" xfId="0" applyFont="1" applyBorder="1" applyAlignment="1" applyProtection="1">
      <alignment horizontal="center" vertical="top" wrapText="1"/>
    </xf>
    <xf numFmtId="0" fontId="3" fillId="0" borderId="7" xfId="0" applyFont="1" applyFill="1" applyBorder="1" applyAlignment="1" applyProtection="1">
      <alignment vertical="top"/>
    </xf>
    <xf numFmtId="9" fontId="4" fillId="4" borderId="8" xfId="0" applyNumberFormat="1" applyFont="1" applyFill="1" applyBorder="1" applyAlignment="1" applyProtection="1">
      <alignment horizontal="center" vertical="top"/>
    </xf>
    <xf numFmtId="0" fontId="12" fillId="0" borderId="4" xfId="0" applyFont="1" applyBorder="1" applyAlignment="1" applyProtection="1">
      <alignment vertical="top"/>
    </xf>
    <xf numFmtId="0" fontId="4" fillId="0" borderId="12" xfId="0" applyFont="1" applyBorder="1" applyAlignment="1" applyProtection="1">
      <alignment vertical="top"/>
    </xf>
    <xf numFmtId="0" fontId="12" fillId="0" borderId="12" xfId="0" applyFont="1" applyBorder="1" applyAlignment="1" applyProtection="1">
      <alignment vertical="top"/>
    </xf>
    <xf numFmtId="9" fontId="4" fillId="5" borderId="8" xfId="0" applyNumberFormat="1" applyFont="1" applyFill="1" applyBorder="1" applyAlignment="1" applyProtection="1">
      <alignment vertical="top" wrapText="1"/>
    </xf>
    <xf numFmtId="9" fontId="0" fillId="0" borderId="0" xfId="0" applyNumberFormat="1" applyAlignment="1" applyProtection="1">
      <alignment vertical="top"/>
    </xf>
    <xf numFmtId="0" fontId="4" fillId="0" borderId="0" xfId="0" applyFont="1" applyBorder="1" applyAlignment="1" applyProtection="1">
      <alignment vertical="top" wrapText="1"/>
    </xf>
    <xf numFmtId="0" fontId="8" fillId="0" borderId="5" xfId="0" applyFont="1" applyBorder="1" applyAlignment="1" applyProtection="1">
      <alignment vertical="top" wrapText="1"/>
    </xf>
    <xf numFmtId="0" fontId="4" fillId="3" borderId="8" xfId="0" applyFont="1" applyFill="1" applyBorder="1" applyAlignment="1" applyProtection="1">
      <alignment horizontal="center" vertical="top"/>
      <protection locked="0"/>
    </xf>
    <xf numFmtId="0" fontId="4" fillId="3" borderId="8" xfId="0" applyFont="1" applyFill="1" applyBorder="1" applyAlignment="1" applyProtection="1">
      <alignment horizontal="center" vertical="top" wrapText="1"/>
      <protection locked="0"/>
    </xf>
    <xf numFmtId="3" fontId="4" fillId="4" borderId="8" xfId="0" applyNumberFormat="1" applyFont="1" applyFill="1" applyBorder="1" applyAlignment="1" applyProtection="1">
      <alignment vertical="top"/>
    </xf>
    <xf numFmtId="3" fontId="4" fillId="4" borderId="8" xfId="0" applyNumberFormat="1" applyFont="1" applyFill="1" applyBorder="1" applyAlignment="1" applyProtection="1">
      <alignment horizontal="center" vertical="top"/>
    </xf>
    <xf numFmtId="0" fontId="3" fillId="0" borderId="9" xfId="0" applyFont="1" applyBorder="1" applyAlignment="1" applyProtection="1">
      <alignment vertical="top"/>
    </xf>
    <xf numFmtId="3" fontId="4" fillId="9" borderId="13" xfId="0" applyNumberFormat="1" applyFont="1" applyFill="1" applyBorder="1" applyAlignment="1" applyProtection="1">
      <alignment horizontal="right" vertical="top"/>
    </xf>
    <xf numFmtId="3" fontId="4" fillId="9" borderId="13" xfId="0" applyNumberFormat="1" applyFont="1" applyFill="1" applyBorder="1" applyAlignment="1" applyProtection="1">
      <alignment horizontal="center" vertical="top"/>
    </xf>
    <xf numFmtId="0" fontId="4" fillId="9" borderId="8" xfId="0" applyFont="1" applyFill="1" applyBorder="1" applyAlignment="1" applyProtection="1">
      <alignment vertical="top"/>
    </xf>
    <xf numFmtId="0" fontId="4" fillId="0" borderId="31" xfId="0" applyFont="1" applyBorder="1" applyAlignment="1" applyProtection="1">
      <alignment vertical="top"/>
    </xf>
    <xf numFmtId="0" fontId="4" fillId="0" borderId="32" xfId="0" applyFont="1" applyBorder="1" applyAlignment="1" applyProtection="1">
      <alignment vertical="top"/>
    </xf>
    <xf numFmtId="0" fontId="4" fillId="0" borderId="33" xfId="0" applyFont="1" applyBorder="1" applyAlignment="1" applyProtection="1">
      <alignment vertical="top"/>
    </xf>
    <xf numFmtId="0" fontId="4" fillId="0" borderId="34" xfId="0" applyFont="1" applyBorder="1" applyAlignment="1" applyProtection="1">
      <alignment vertical="top"/>
    </xf>
    <xf numFmtId="3" fontId="4" fillId="6" borderId="16" xfId="0" applyNumberFormat="1" applyFont="1" applyFill="1" applyBorder="1" applyAlignment="1" applyProtection="1">
      <alignment horizontal="center" vertical="top"/>
    </xf>
    <xf numFmtId="3" fontId="4" fillId="6" borderId="35" xfId="0" applyNumberFormat="1" applyFont="1" applyFill="1" applyBorder="1" applyAlignment="1" applyProtection="1">
      <alignment horizontal="center" vertical="top"/>
    </xf>
    <xf numFmtId="0" fontId="4" fillId="0" borderId="34" xfId="0" applyFont="1" applyBorder="1" applyAlignment="1" applyProtection="1">
      <alignment vertical="top" wrapText="1"/>
    </xf>
    <xf numFmtId="9" fontId="4" fillId="6" borderId="36" xfId="3" applyFont="1" applyFill="1" applyBorder="1" applyAlignment="1" applyProtection="1">
      <alignment horizontal="center" vertical="top"/>
    </xf>
    <xf numFmtId="0" fontId="4" fillId="3" borderId="12"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0" xfId="0" applyBorder="1" applyProtection="1">
      <protection locked="0"/>
    </xf>
    <xf numFmtId="0" fontId="0" fillId="0" borderId="6" xfId="0" applyBorder="1" applyProtection="1">
      <protection locked="0"/>
    </xf>
    <xf numFmtId="0" fontId="0" fillId="0" borderId="10" xfId="0" applyBorder="1" applyAlignment="1" applyProtection="1">
      <alignment vertical="top"/>
      <protection locked="0"/>
    </xf>
    <xf numFmtId="0" fontId="0" fillId="0" borderId="11" xfId="0" applyBorder="1" applyProtection="1">
      <protection locked="0"/>
    </xf>
    <xf numFmtId="0" fontId="0" fillId="0" borderId="8" xfId="0" applyBorder="1" applyProtection="1">
      <protection locked="0"/>
    </xf>
    <xf numFmtId="0" fontId="0" fillId="0" borderId="2" xfId="0" applyBorder="1" applyAlignment="1" applyProtection="1">
      <alignment vertical="top"/>
    </xf>
    <xf numFmtId="0" fontId="0" fillId="0" borderId="3" xfId="0" applyBorder="1" applyProtection="1"/>
    <xf numFmtId="0" fontId="0" fillId="0" borderId="4" xfId="0" applyBorder="1" applyProtection="1"/>
    <xf numFmtId="0" fontId="4" fillId="0" borderId="0" xfId="0" applyFont="1" applyBorder="1" applyAlignment="1" applyProtection="1">
      <alignment horizontal="center" vertical="top" wrapText="1"/>
    </xf>
    <xf numFmtId="3" fontId="4" fillId="0" borderId="8" xfId="0" applyNumberFormat="1" applyFont="1" applyFill="1" applyBorder="1" applyAlignment="1">
      <alignment vertical="top"/>
    </xf>
    <xf numFmtId="3" fontId="4" fillId="4" borderId="16" xfId="0" applyNumberFormat="1" applyFont="1" applyFill="1" applyBorder="1" applyAlignment="1">
      <alignment horizontal="right" vertical="top"/>
    </xf>
    <xf numFmtId="3" fontId="4" fillId="6" borderId="13" xfId="0" applyNumberFormat="1" applyFont="1" applyFill="1" applyBorder="1" applyAlignment="1">
      <alignment horizontal="right" vertical="top"/>
    </xf>
    <xf numFmtId="9" fontId="4" fillId="4" borderId="16" xfId="3" applyFont="1" applyFill="1" applyBorder="1" applyAlignment="1">
      <alignment horizontal="right" vertical="top"/>
    </xf>
    <xf numFmtId="9" fontId="4" fillId="3" borderId="16" xfId="0" applyNumberFormat="1" applyFont="1" applyFill="1" applyBorder="1" applyAlignment="1" applyProtection="1">
      <alignment horizontal="center" vertical="top"/>
      <protection locked="0"/>
    </xf>
    <xf numFmtId="0" fontId="28" fillId="0" borderId="16" xfId="0" applyFont="1" applyBorder="1" applyAlignment="1">
      <alignment vertical="top"/>
    </xf>
    <xf numFmtId="0" fontId="0" fillId="0" borderId="0" xfId="0"/>
    <xf numFmtId="0" fontId="0" fillId="0" borderId="0" xfId="0"/>
    <xf numFmtId="9" fontId="4" fillId="0" borderId="16" xfId="0" applyNumberFormat="1" applyFont="1" applyFill="1" applyBorder="1" applyAlignment="1" applyProtection="1">
      <alignment horizontal="center" vertical="top"/>
      <protection locked="0"/>
    </xf>
    <xf numFmtId="9" fontId="4" fillId="3" borderId="20" xfId="0" applyNumberFormat="1" applyFont="1" applyFill="1" applyBorder="1" applyAlignment="1" applyProtection="1">
      <alignment horizontal="right" vertical="top"/>
      <protection locked="0"/>
    </xf>
    <xf numFmtId="1" fontId="4" fillId="4" borderId="12" xfId="3" applyNumberFormat="1" applyFont="1" applyFill="1" applyBorder="1" applyAlignment="1">
      <alignment horizontal="center" vertical="top"/>
    </xf>
    <xf numFmtId="0" fontId="8" fillId="0" borderId="0" xfId="0" applyFont="1" applyBorder="1" applyAlignment="1">
      <alignment vertical="top" wrapText="1"/>
    </xf>
    <xf numFmtId="0" fontId="8" fillId="0" borderId="12" xfId="0" applyFont="1" applyBorder="1" applyAlignment="1">
      <alignment vertical="top" wrapText="1"/>
    </xf>
    <xf numFmtId="9" fontId="0" fillId="6" borderId="12" xfId="3" applyFont="1" applyFill="1" applyBorder="1" applyAlignment="1">
      <alignment horizontal="center" vertical="top"/>
    </xf>
    <xf numFmtId="0" fontId="4" fillId="0" borderId="4" xfId="0" applyFont="1" applyBorder="1" applyAlignment="1" applyProtection="1">
      <alignment vertical="top" wrapText="1"/>
    </xf>
    <xf numFmtId="0" fontId="4" fillId="0" borderId="0" xfId="0" applyFont="1" applyBorder="1" applyAlignment="1" applyProtection="1">
      <alignment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3" xfId="0" applyFont="1" applyBorder="1" applyAlignment="1" applyProtection="1">
      <alignment vertical="top" wrapText="1"/>
    </xf>
    <xf numFmtId="0" fontId="4" fillId="0" borderId="8" xfId="0" applyFont="1" applyBorder="1" applyAlignment="1" applyProtection="1">
      <alignment vertical="top" wrapText="1"/>
    </xf>
    <xf numFmtId="0" fontId="6"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3" fillId="0" borderId="4" xfId="0" applyFont="1" applyBorder="1" applyAlignment="1">
      <alignment vertical="top" wrapText="1"/>
    </xf>
    <xf numFmtId="0" fontId="4" fillId="0" borderId="14" xfId="0" applyFont="1" applyBorder="1" applyAlignment="1">
      <alignment horizontal="center" vertical="top" wrapText="1"/>
    </xf>
    <xf numFmtId="0" fontId="3" fillId="0" borderId="3" xfId="0" applyFont="1" applyBorder="1" applyAlignment="1">
      <alignment vertical="top" wrapText="1"/>
    </xf>
    <xf numFmtId="0" fontId="4" fillId="0" borderId="14" xfId="0" applyFont="1" applyBorder="1" applyAlignment="1" applyProtection="1">
      <alignment vertical="top"/>
      <protection locked="0"/>
    </xf>
    <xf numFmtId="0" fontId="28" fillId="0" borderId="16" xfId="0" applyFont="1" applyBorder="1" applyAlignment="1">
      <alignment vertical="top" wrapText="1"/>
    </xf>
    <xf numFmtId="0" fontId="4" fillId="0" borderId="7" xfId="0" applyFont="1" applyBorder="1" applyAlignment="1" applyProtection="1">
      <alignment vertical="top" wrapText="1"/>
    </xf>
    <xf numFmtId="0" fontId="4" fillId="3" borderId="7" xfId="0" applyFont="1" applyFill="1" applyBorder="1" applyAlignment="1" applyProtection="1">
      <alignment vertical="top"/>
      <protection locked="0"/>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0" xfId="0" applyFont="1" applyAlignment="1">
      <alignment vertical="top" wrapText="1"/>
    </xf>
    <xf numFmtId="0" fontId="4" fillId="0" borderId="11" xfId="0" applyFont="1" applyBorder="1" applyAlignment="1">
      <alignment vertical="top" wrapText="1"/>
    </xf>
    <xf numFmtId="0" fontId="4" fillId="0" borderId="15" xfId="0" applyFont="1" applyBorder="1" applyAlignment="1">
      <alignment vertical="top"/>
    </xf>
    <xf numFmtId="0" fontId="4" fillId="0" borderId="8" xfId="0" applyFont="1" applyBorder="1" applyAlignment="1">
      <alignment horizontal="center" vertical="top" wrapText="1"/>
    </xf>
    <xf numFmtId="0" fontId="8" fillId="0" borderId="7" xfId="0" applyFont="1" applyBorder="1" applyAlignment="1">
      <alignment vertical="top" wrapText="1"/>
    </xf>
    <xf numFmtId="0" fontId="3" fillId="0" borderId="1" xfId="0" applyFont="1" applyBorder="1" applyAlignment="1">
      <alignment vertical="top" wrapText="1"/>
    </xf>
    <xf numFmtId="0" fontId="4" fillId="0" borderId="14" xfId="0" applyFont="1" applyBorder="1" applyAlignment="1" applyProtection="1">
      <alignment vertical="top"/>
      <protection locked="0"/>
    </xf>
    <xf numFmtId="9" fontId="4" fillId="3" borderId="12" xfId="0" applyNumberFormat="1" applyFont="1" applyFill="1" applyBorder="1" applyAlignment="1" applyProtection="1">
      <alignment vertical="top"/>
      <protection locked="0"/>
    </xf>
    <xf numFmtId="9" fontId="4" fillId="4" borderId="12" xfId="0" applyNumberFormat="1" applyFont="1" applyFill="1" applyBorder="1" applyAlignment="1" applyProtection="1">
      <alignment horizontal="right" vertical="top"/>
    </xf>
    <xf numFmtId="0" fontId="0" fillId="0" borderId="6" xfId="0" applyBorder="1" applyAlignment="1" applyProtection="1">
      <alignment horizontal="center" vertical="top"/>
    </xf>
    <xf numFmtId="3" fontId="4" fillId="4" borderId="8" xfId="0" applyNumberFormat="1" applyFont="1" applyFill="1" applyBorder="1" applyAlignment="1" applyProtection="1">
      <alignment horizontal="right" vertical="top"/>
    </xf>
    <xf numFmtId="3" fontId="4" fillId="4" borderId="8" xfId="0" applyNumberFormat="1" applyFont="1" applyFill="1" applyBorder="1" applyAlignment="1" applyProtection="1">
      <alignment horizontal="right" vertical="top" wrapText="1"/>
    </xf>
    <xf numFmtId="9" fontId="4" fillId="4" borderId="3" xfId="3" applyFont="1" applyFill="1" applyBorder="1" applyAlignment="1" applyProtection="1">
      <alignment horizontal="center" vertical="top"/>
    </xf>
    <xf numFmtId="9" fontId="4" fillId="4" borderId="4" xfId="3" applyFont="1" applyFill="1" applyBorder="1" applyAlignment="1" applyProtection="1">
      <alignment horizontal="center" vertical="top"/>
    </xf>
    <xf numFmtId="0" fontId="4" fillId="0" borderId="14" xfId="0" applyFont="1" applyBorder="1" applyAlignment="1" applyProtection="1">
      <alignment horizontal="left" vertical="top"/>
      <protection locked="0"/>
    </xf>
    <xf numFmtId="9" fontId="4" fillId="4" borderId="8" xfId="3" applyFont="1" applyFill="1" applyBorder="1" applyAlignment="1" applyProtection="1">
      <alignment horizontal="right" vertical="top"/>
    </xf>
    <xf numFmtId="0" fontId="4" fillId="0" borderId="12" xfId="0" applyFont="1" applyBorder="1" applyAlignment="1" applyProtection="1">
      <alignment horizontal="center" vertical="center" wrapText="1"/>
    </xf>
    <xf numFmtId="0" fontId="3" fillId="3" borderId="8" xfId="0" applyFont="1" applyFill="1" applyBorder="1" applyAlignment="1" applyProtection="1">
      <alignment horizontal="center" vertical="top" wrapText="1"/>
      <protection locked="0"/>
    </xf>
    <xf numFmtId="9" fontId="25" fillId="6" borderId="16" xfId="0" applyNumberFormat="1" applyFont="1" applyFill="1" applyBorder="1" applyAlignment="1" applyProtection="1">
      <alignment horizontal="right" vertical="top"/>
    </xf>
    <xf numFmtId="9" fontId="25" fillId="6" borderId="16" xfId="3" applyFont="1" applyFill="1" applyBorder="1" applyAlignment="1" applyProtection="1">
      <alignment horizontal="right" vertical="top"/>
    </xf>
    <xf numFmtId="0" fontId="14" fillId="6" borderId="16" xfId="0" applyFont="1" applyFill="1" applyBorder="1" applyAlignment="1">
      <alignment horizontal="right"/>
    </xf>
    <xf numFmtId="0" fontId="14" fillId="6" borderId="37" xfId="0" applyFont="1" applyFill="1" applyBorder="1" applyAlignment="1">
      <alignment horizontal="right"/>
    </xf>
    <xf numFmtId="3" fontId="4" fillId="4" borderId="16" xfId="0" applyNumberFormat="1" applyFont="1" applyFill="1" applyBorder="1" applyAlignment="1" applyProtection="1">
      <alignment horizontal="right" vertical="top"/>
    </xf>
    <xf numFmtId="0" fontId="14" fillId="6" borderId="30" xfId="0" applyFont="1" applyFill="1" applyBorder="1" applyAlignment="1">
      <alignment horizontal="right"/>
    </xf>
    <xf numFmtId="9" fontId="25" fillId="6" borderId="16" xfId="0" applyNumberFormat="1" applyFont="1" applyFill="1" applyBorder="1" applyAlignment="1">
      <alignment horizontal="right" vertical="top" wrapText="1"/>
    </xf>
    <xf numFmtId="9" fontId="25" fillId="6" borderId="16" xfId="3" applyFont="1" applyFill="1" applyBorder="1" applyAlignment="1">
      <alignment horizontal="right" vertical="top"/>
    </xf>
    <xf numFmtId="9" fontId="25" fillId="6" borderId="16" xfId="0" applyNumberFormat="1" applyFont="1" applyFill="1" applyBorder="1" applyAlignment="1">
      <alignment horizontal="right" vertical="top"/>
    </xf>
    <xf numFmtId="0" fontId="0" fillId="3" borderId="16" xfId="0" applyFill="1" applyBorder="1" applyAlignment="1" applyProtection="1">
      <alignment horizontal="center"/>
      <protection locked="0"/>
    </xf>
    <xf numFmtId="0" fontId="4" fillId="3" borderId="7"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0" fillId="3" borderId="16" xfId="0" applyFill="1" applyBorder="1" applyAlignment="1" applyProtection="1">
      <alignment horizontal="center" vertical="center"/>
      <protection locked="0"/>
    </xf>
    <xf numFmtId="0" fontId="4" fillId="3" borderId="15" xfId="0" applyFont="1" applyFill="1" applyBorder="1" applyAlignment="1" applyProtection="1">
      <alignment horizontal="center" vertical="top" wrapText="1"/>
      <protection locked="0"/>
    </xf>
    <xf numFmtId="9" fontId="4" fillId="4" borderId="14" xfId="3" applyFont="1" applyFill="1" applyBorder="1" applyAlignment="1">
      <alignment horizontal="center" vertical="center"/>
    </xf>
    <xf numFmtId="0" fontId="0" fillId="0" borderId="2" xfId="0" applyBorder="1" applyAlignment="1">
      <alignment vertical="top"/>
    </xf>
    <xf numFmtId="0" fontId="0" fillId="0" borderId="4" xfId="0" applyBorder="1" applyAlignment="1">
      <alignment vertical="top"/>
    </xf>
    <xf numFmtId="0" fontId="0" fillId="0" borderId="9" xfId="0" applyBorder="1" applyAlignment="1">
      <alignment vertical="top"/>
    </xf>
    <xf numFmtId="0" fontId="0" fillId="0" borderId="10" xfId="0" applyBorder="1" applyAlignment="1">
      <alignment vertical="top"/>
    </xf>
    <xf numFmtId="0" fontId="4" fillId="7" borderId="8" xfId="0" applyFont="1" applyFill="1" applyBorder="1" applyAlignment="1" applyProtection="1">
      <alignment horizontal="left" vertical="top"/>
      <protection locked="0"/>
    </xf>
    <xf numFmtId="3" fontId="4" fillId="3" borderId="16" xfId="0" applyNumberFormat="1" applyFont="1" applyFill="1" applyBorder="1" applyAlignment="1" applyProtection="1">
      <alignment vertical="top"/>
      <protection locked="0"/>
    </xf>
    <xf numFmtId="0" fontId="4" fillId="10" borderId="8" xfId="0" applyFont="1" applyFill="1" applyBorder="1" applyAlignment="1" applyProtection="1">
      <alignment vertical="top" wrapText="1"/>
    </xf>
    <xf numFmtId="3" fontId="4" fillId="3" borderId="13" xfId="0" applyNumberFormat="1" applyFont="1" applyFill="1" applyBorder="1" applyAlignment="1" applyProtection="1">
      <alignment vertical="top" wrapText="1"/>
      <protection locked="0"/>
    </xf>
    <xf numFmtId="0" fontId="8" fillId="3" borderId="8" xfId="0" applyFont="1" applyFill="1" applyBorder="1" applyAlignment="1" applyProtection="1">
      <alignment vertical="top"/>
      <protection locked="0"/>
    </xf>
    <xf numFmtId="0" fontId="4" fillId="3" borderId="8" xfId="0" applyFont="1" applyFill="1" applyBorder="1" applyAlignment="1" applyProtection="1">
      <alignment horizontal="left" vertical="top" wrapText="1"/>
      <protection locked="0"/>
    </xf>
    <xf numFmtId="0" fontId="4" fillId="3" borderId="12" xfId="0" applyFont="1" applyFill="1" applyBorder="1" applyAlignment="1" applyProtection="1">
      <alignment vertical="top" wrapText="1"/>
      <protection locked="0"/>
    </xf>
    <xf numFmtId="0" fontId="3" fillId="3" borderId="8" xfId="0" applyFont="1" applyFill="1" applyBorder="1" applyAlignment="1" applyProtection="1">
      <alignment vertical="top" wrapText="1"/>
      <protection locked="0"/>
    </xf>
    <xf numFmtId="0" fontId="14" fillId="3" borderId="8" xfId="0" applyFont="1" applyFill="1" applyBorder="1" applyAlignment="1" applyProtection="1">
      <alignment horizontal="center" vertical="top"/>
      <protection locked="0"/>
    </xf>
    <xf numFmtId="3" fontId="7" fillId="3" borderId="16" xfId="0" applyNumberFormat="1" applyFont="1" applyFill="1" applyBorder="1" applyAlignment="1" applyProtection="1">
      <alignment horizontal="right" vertical="top"/>
      <protection locked="0"/>
    </xf>
    <xf numFmtId="165" fontId="7" fillId="3" borderId="16" xfId="0" applyNumberFormat="1" applyFont="1" applyFill="1" applyBorder="1" applyAlignment="1" applyProtection="1">
      <alignment horizontal="right" vertical="top"/>
      <protection locked="0"/>
    </xf>
    <xf numFmtId="165" fontId="7" fillId="3" borderId="16" xfId="4" applyNumberFormat="1" applyFont="1" applyFill="1" applyBorder="1" applyAlignment="1" applyProtection="1">
      <alignment horizontal="right" vertical="top"/>
      <protection locked="0"/>
    </xf>
    <xf numFmtId="9" fontId="3" fillId="3" borderId="8" xfId="0" applyNumberFormat="1" applyFont="1" applyFill="1" applyBorder="1" applyAlignment="1" applyProtection="1">
      <alignment horizontal="center" vertical="top"/>
      <protection locked="0"/>
    </xf>
    <xf numFmtId="0" fontId="29" fillId="0" borderId="1" xfId="0" applyFont="1" applyBorder="1" applyAlignment="1">
      <alignment vertical="top" wrapText="1"/>
    </xf>
    <xf numFmtId="164" fontId="4" fillId="3" borderId="8" xfId="0" applyNumberFormat="1" applyFont="1" applyFill="1" applyBorder="1" applyAlignment="1" applyProtection="1">
      <alignment horizontal="center" vertical="top"/>
      <protection locked="0"/>
    </xf>
    <xf numFmtId="165" fontId="4" fillId="8" borderId="15" xfId="0" applyNumberFormat="1" applyFont="1" applyFill="1" applyBorder="1" applyAlignment="1" applyProtection="1">
      <alignment horizontal="center" wrapText="1"/>
      <protection locked="0"/>
    </xf>
    <xf numFmtId="0" fontId="4" fillId="0" borderId="0" xfId="0" applyFont="1" applyAlignment="1">
      <alignment vertical="center" wrapText="1"/>
    </xf>
    <xf numFmtId="0" fontId="4" fillId="0" borderId="6" xfId="0" applyFont="1" applyBorder="1" applyAlignment="1">
      <alignment vertical="center" wrapText="1"/>
    </xf>
    <xf numFmtId="0" fontId="0" fillId="3" borderId="30" xfId="0" applyFill="1" applyBorder="1" applyAlignment="1" applyProtection="1">
      <alignment vertical="top"/>
      <protection locked="0"/>
    </xf>
    <xf numFmtId="0" fontId="4" fillId="0" borderId="16" xfId="0" applyFont="1" applyBorder="1" applyAlignment="1">
      <alignment vertical="top"/>
    </xf>
    <xf numFmtId="0" fontId="4" fillId="3" borderId="6" xfId="0" applyFont="1" applyFill="1" applyBorder="1" applyAlignment="1" applyProtection="1">
      <alignment vertical="top"/>
      <protection locked="0"/>
    </xf>
    <xf numFmtId="0" fontId="4" fillId="3" borderId="6" xfId="0" applyFont="1" applyFill="1" applyBorder="1" applyAlignment="1" applyProtection="1">
      <alignment horizontal="left" vertical="center"/>
      <protection locked="0"/>
    </xf>
    <xf numFmtId="9" fontId="4" fillId="4" borderId="13" xfId="3" applyFont="1" applyFill="1" applyBorder="1" applyAlignment="1">
      <alignment horizontal="center" vertical="top" wrapText="1"/>
    </xf>
    <xf numFmtId="0" fontId="4" fillId="3" borderId="31" xfId="0" applyFont="1" applyFill="1" applyBorder="1" applyAlignment="1" applyProtection="1">
      <alignment vertical="top"/>
      <protection locked="0"/>
    </xf>
    <xf numFmtId="0" fontId="4" fillId="3" borderId="32" xfId="0" applyFont="1" applyFill="1" applyBorder="1" applyAlignment="1" applyProtection="1">
      <alignment vertical="top"/>
      <protection locked="0"/>
    </xf>
    <xf numFmtId="0" fontId="4" fillId="3" borderId="33" xfId="0" applyFont="1" applyFill="1" applyBorder="1" applyAlignment="1" applyProtection="1">
      <alignment vertical="top"/>
      <protection locked="0"/>
    </xf>
    <xf numFmtId="0" fontId="0" fillId="3" borderId="34" xfId="0" applyFill="1" applyBorder="1" applyAlignment="1" applyProtection="1">
      <alignment horizontal="center" vertical="center"/>
      <protection locked="0"/>
    </xf>
    <xf numFmtId="0" fontId="0" fillId="3" borderId="35" xfId="0" applyFill="1" applyBorder="1" applyAlignment="1" applyProtection="1">
      <alignment horizontal="center" vertical="center"/>
      <protection locked="0"/>
    </xf>
    <xf numFmtId="0" fontId="0" fillId="3" borderId="38" xfId="0" applyFill="1" applyBorder="1" applyAlignment="1" applyProtection="1">
      <alignment horizontal="center" vertical="center"/>
      <protection locked="0"/>
    </xf>
    <xf numFmtId="0" fontId="0" fillId="3" borderId="36" xfId="0" applyFill="1" applyBorder="1" applyAlignment="1" applyProtection="1">
      <alignment horizontal="center" vertical="center"/>
      <protection locked="0"/>
    </xf>
    <xf numFmtId="0" fontId="0" fillId="3" borderId="39" xfId="0" applyFill="1" applyBorder="1" applyAlignment="1" applyProtection="1">
      <alignment horizontal="center" vertical="center"/>
      <protection locked="0"/>
    </xf>
    <xf numFmtId="0" fontId="3" fillId="0" borderId="1" xfId="0" applyFont="1" applyBorder="1" applyAlignment="1" applyProtection="1">
      <alignment vertical="top" wrapText="1"/>
      <protection locked="0"/>
    </xf>
    <xf numFmtId="9" fontId="4" fillId="3" borderId="12" xfId="3" applyFont="1" applyFill="1" applyBorder="1" applyAlignment="1" applyProtection="1">
      <alignment horizontal="center" vertical="top"/>
      <protection locked="0"/>
    </xf>
    <xf numFmtId="0" fontId="4" fillId="0" borderId="14" xfId="0" applyFont="1" applyBorder="1" applyAlignment="1" applyProtection="1">
      <alignment vertical="top"/>
      <protection locked="0"/>
    </xf>
    <xf numFmtId="0" fontId="17" fillId="0" borderId="0" xfId="2" applyFill="1"/>
    <xf numFmtId="0" fontId="0" fillId="0" borderId="16" xfId="0" applyBorder="1" applyAlignment="1">
      <alignment horizontal="center"/>
    </xf>
    <xf numFmtId="0" fontId="0" fillId="0" borderId="0" xfId="0" applyFill="1" applyBorder="1" applyAlignment="1">
      <alignment vertical="top"/>
    </xf>
    <xf numFmtId="0" fontId="17" fillId="0" borderId="0" xfId="2" applyFill="1" applyBorder="1"/>
    <xf numFmtId="0" fontId="7" fillId="0" borderId="0" xfId="0" applyFont="1" applyBorder="1" applyAlignment="1" applyProtection="1">
      <alignment horizontal="center" vertical="top"/>
    </xf>
    <xf numFmtId="0" fontId="4" fillId="0" borderId="0" xfId="0" applyFont="1" applyBorder="1" applyAlignment="1" applyProtection="1">
      <alignment horizontal="right" vertical="top"/>
    </xf>
    <xf numFmtId="0" fontId="4" fillId="3" borderId="16" xfId="0" applyFont="1" applyFill="1" applyBorder="1" applyAlignment="1" applyProtection="1">
      <alignment horizontal="center" vertical="top" wrapText="1"/>
      <protection locked="0"/>
    </xf>
    <xf numFmtId="0" fontId="7" fillId="3" borderId="16" xfId="0" applyFont="1" applyFill="1" applyBorder="1" applyAlignment="1" applyProtection="1">
      <alignment horizontal="center" vertical="top"/>
      <protection locked="0"/>
    </xf>
    <xf numFmtId="0" fontId="7" fillId="0" borderId="16" xfId="0" applyFont="1" applyBorder="1" applyAlignment="1" applyProtection="1">
      <alignment horizontal="center" vertical="center"/>
    </xf>
    <xf numFmtId="0" fontId="7" fillId="0" borderId="16" xfId="0" applyFont="1" applyBorder="1" applyAlignment="1" applyProtection="1">
      <alignment horizontal="center" vertical="center" wrapText="1"/>
    </xf>
    <xf numFmtId="0" fontId="0" fillId="0" borderId="16" xfId="0" applyBorder="1" applyAlignment="1" applyProtection="1">
      <alignment vertical="center"/>
    </xf>
    <xf numFmtId="0" fontId="0" fillId="0" borderId="16" xfId="0" applyBorder="1" applyAlignment="1" applyProtection="1">
      <alignment horizontal="center" vertical="center"/>
    </xf>
    <xf numFmtId="0" fontId="4" fillId="0" borderId="6" xfId="0" applyFont="1" applyBorder="1" applyAlignment="1" applyProtection="1">
      <alignment vertical="top" wrapText="1"/>
    </xf>
    <xf numFmtId="0" fontId="4" fillId="0" borderId="7" xfId="0" applyFont="1" applyBorder="1" applyAlignment="1" applyProtection="1">
      <alignment vertical="top" wrapText="1"/>
    </xf>
    <xf numFmtId="0" fontId="4"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0" fillId="6" borderId="16" xfId="3" applyNumberFormat="1" applyFont="1" applyFill="1" applyBorder="1" applyAlignment="1" applyProtection="1">
      <alignment horizontal="left" vertical="top"/>
    </xf>
    <xf numFmtId="0" fontId="0" fillId="0" borderId="16" xfId="0" applyBorder="1" applyAlignment="1" applyProtection="1">
      <alignment vertical="center"/>
      <protection locked="0"/>
    </xf>
    <xf numFmtId="9" fontId="0" fillId="0" borderId="16" xfId="0" applyNumberFormat="1"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7" fillId="0" borderId="18" xfId="0" applyFont="1" applyBorder="1" applyAlignment="1" applyProtection="1">
      <alignment horizontal="center" vertical="center"/>
    </xf>
    <xf numFmtId="0" fontId="7" fillId="0" borderId="20" xfId="0" applyFont="1" applyBorder="1" applyAlignment="1" applyProtection="1">
      <alignment horizontal="center" vertical="center"/>
      <protection locked="0"/>
    </xf>
    <xf numFmtId="0" fontId="7" fillId="6" borderId="20" xfId="3" applyNumberFormat="1" applyFont="1" applyFill="1" applyBorder="1" applyAlignment="1" applyProtection="1">
      <alignment horizontal="left" vertical="top"/>
      <protection locked="0"/>
    </xf>
    <xf numFmtId="0" fontId="7" fillId="0" borderId="19" xfId="0" applyFont="1" applyBorder="1" applyAlignment="1" applyProtection="1">
      <alignment horizontal="center" vertical="center"/>
    </xf>
    <xf numFmtId="0" fontId="7" fillId="6" borderId="19" xfId="3" applyNumberFormat="1" applyFont="1" applyFill="1" applyBorder="1" applyAlignment="1" applyProtection="1">
      <alignment horizontal="left" vertical="top"/>
    </xf>
    <xf numFmtId="0" fontId="7" fillId="0" borderId="16" xfId="0" applyFont="1" applyBorder="1" applyAlignment="1">
      <alignment horizontal="center" vertical="center"/>
    </xf>
    <xf numFmtId="0" fontId="17" fillId="0" borderId="0" xfId="2" applyFill="1" applyProtection="1"/>
    <xf numFmtId="0" fontId="17" fillId="0" borderId="0" xfId="2" applyFill="1" applyBorder="1" applyProtection="1"/>
    <xf numFmtId="0" fontId="4" fillId="0" borderId="8" xfId="0" applyFont="1" applyBorder="1" applyAlignment="1" applyProtection="1">
      <alignment horizontal="center" vertical="top"/>
    </xf>
    <xf numFmtId="0" fontId="4" fillId="0" borderId="13" xfId="0" applyFont="1" applyBorder="1" applyAlignment="1" applyProtection="1">
      <alignment vertical="top"/>
    </xf>
    <xf numFmtId="3" fontId="4" fillId="4" borderId="13" xfId="0" applyNumberFormat="1" applyFont="1" applyFill="1" applyBorder="1" applyAlignment="1" applyProtection="1">
      <alignment vertical="top"/>
    </xf>
    <xf numFmtId="9" fontId="4" fillId="4" borderId="8" xfId="3" applyFont="1" applyFill="1" applyBorder="1" applyAlignment="1" applyProtection="1">
      <alignment vertical="top"/>
    </xf>
    <xf numFmtId="9" fontId="0" fillId="0" borderId="0" xfId="0" applyNumberFormat="1" applyProtection="1"/>
    <xf numFmtId="9" fontId="4" fillId="4" borderId="12" xfId="0" applyNumberFormat="1" applyFont="1" applyFill="1" applyBorder="1" applyAlignment="1" applyProtection="1">
      <alignment horizontal="center" vertical="top"/>
    </xf>
    <xf numFmtId="0" fontId="0" fillId="0" borderId="11" xfId="0" applyBorder="1" applyAlignment="1" applyProtection="1">
      <alignment vertical="top"/>
    </xf>
    <xf numFmtId="0" fontId="0" fillId="3" borderId="16" xfId="0" applyFill="1" applyBorder="1" applyAlignment="1" applyProtection="1">
      <alignment horizontal="left" vertical="top"/>
      <protection locked="0"/>
    </xf>
    <xf numFmtId="0" fontId="0" fillId="3" borderId="16" xfId="0" applyFill="1" applyBorder="1" applyAlignment="1" applyProtection="1">
      <alignment horizontal="left" vertical="top" wrapText="1"/>
      <protection locked="0"/>
    </xf>
    <xf numFmtId="0" fontId="17" fillId="0" borderId="0" xfId="2" applyProtection="1">
      <protection locked="0"/>
    </xf>
    <xf numFmtId="9" fontId="0" fillId="6" borderId="0" xfId="3" applyFont="1" applyFill="1" applyAlignment="1" applyProtection="1">
      <alignment horizontal="center" vertical="top"/>
      <protection hidden="1"/>
    </xf>
    <xf numFmtId="9" fontId="0" fillId="6" borderId="16" xfId="3" applyFont="1" applyFill="1" applyBorder="1" applyAlignment="1" applyProtection="1">
      <alignment horizontal="center" vertical="top"/>
      <protection hidden="1"/>
    </xf>
    <xf numFmtId="0" fontId="7" fillId="6" borderId="16" xfId="3" applyNumberFormat="1" applyFont="1" applyFill="1" applyBorder="1" applyAlignment="1" applyProtection="1">
      <alignment horizontal="left" vertical="top" wrapText="1"/>
      <protection hidden="1"/>
    </xf>
    <xf numFmtId="0" fontId="7" fillId="6" borderId="18" xfId="3" applyNumberFormat="1" applyFont="1" applyFill="1" applyBorder="1" applyAlignment="1" applyProtection="1">
      <alignment horizontal="left" vertical="top" wrapText="1"/>
      <protection hidden="1"/>
    </xf>
    <xf numFmtId="0" fontId="4" fillId="0" borderId="6" xfId="0" applyFont="1" applyBorder="1" applyAlignment="1" applyProtection="1">
      <alignment horizontal="center" vertical="top"/>
    </xf>
    <xf numFmtId="0" fontId="4" fillId="3" borderId="7" xfId="0" applyFont="1" applyFill="1" applyBorder="1" applyAlignment="1" applyProtection="1">
      <alignment horizontal="center" vertical="top"/>
    </xf>
    <xf numFmtId="0" fontId="4" fillId="0" borderId="0" xfId="0" applyFont="1" applyBorder="1" applyAlignment="1" applyProtection="1">
      <alignment horizontal="right" vertical="top" wrapText="1"/>
    </xf>
    <xf numFmtId="0" fontId="30" fillId="0" borderId="0" xfId="0" applyFont="1" applyFill="1" applyAlignment="1">
      <alignment vertical="center" wrapText="1"/>
    </xf>
    <xf numFmtId="0" fontId="30" fillId="0" borderId="0" xfId="0" applyFont="1" applyBorder="1" applyAlignment="1">
      <alignment vertical="center"/>
    </xf>
    <xf numFmtId="0" fontId="30" fillId="0" borderId="0" xfId="5" applyFont="1" applyFill="1" applyAlignment="1">
      <alignment vertical="center" wrapText="1"/>
    </xf>
    <xf numFmtId="0" fontId="30" fillId="0" borderId="0" xfId="5" applyFont="1" applyBorder="1" applyAlignment="1">
      <alignment vertical="center"/>
    </xf>
    <xf numFmtId="0" fontId="36" fillId="15" borderId="12" xfId="5" applyFont="1" applyFill="1" applyBorder="1" applyAlignment="1">
      <alignment horizontal="center" vertical="top" wrapText="1"/>
    </xf>
    <xf numFmtId="0" fontId="36" fillId="16" borderId="12" xfId="5" applyFont="1" applyFill="1" applyBorder="1" applyAlignment="1">
      <alignment horizontal="center" vertical="top" wrapText="1"/>
    </xf>
    <xf numFmtId="0" fontId="36" fillId="16" borderId="14" xfId="5" applyFont="1" applyFill="1" applyBorder="1" applyAlignment="1">
      <alignment horizontal="center" vertical="top" wrapText="1"/>
    </xf>
    <xf numFmtId="0" fontId="36" fillId="17" borderId="12" xfId="5" applyFont="1" applyFill="1" applyBorder="1" applyAlignment="1">
      <alignment horizontal="center" vertical="top" wrapText="1"/>
    </xf>
    <xf numFmtId="0" fontId="36" fillId="18" borderId="12" xfId="5" applyFont="1" applyFill="1" applyBorder="1" applyAlignment="1">
      <alignment horizontal="center" vertical="top" wrapText="1"/>
    </xf>
    <xf numFmtId="0" fontId="36" fillId="18" borderId="1" xfId="5" applyFont="1" applyFill="1" applyBorder="1" applyAlignment="1">
      <alignment horizontal="center" vertical="top" wrapText="1"/>
    </xf>
    <xf numFmtId="0" fontId="37" fillId="0" borderId="31" xfId="5" applyFont="1" applyFill="1" applyBorder="1" applyAlignment="1">
      <alignment horizontal="left" vertical="center" wrapText="1"/>
    </xf>
    <xf numFmtId="3" fontId="37" fillId="0" borderId="40" xfId="5" applyNumberFormat="1" applyFont="1" applyFill="1" applyBorder="1" applyAlignment="1">
      <alignment vertical="center" wrapText="1"/>
    </xf>
    <xf numFmtId="0" fontId="33" fillId="0" borderId="9" xfId="5" applyFont="1" applyFill="1" applyBorder="1" applyAlignment="1">
      <alignment horizontal="center" vertical="top" wrapText="1"/>
    </xf>
    <xf numFmtId="3" fontId="37" fillId="0" borderId="1" xfId="5" applyNumberFormat="1" applyFont="1" applyFill="1" applyBorder="1" applyAlignment="1">
      <alignment vertical="center" wrapText="1"/>
    </xf>
    <xf numFmtId="3" fontId="36" fillId="0" borderId="42" xfId="5" applyNumberFormat="1" applyFont="1" applyFill="1" applyBorder="1" applyAlignment="1">
      <alignment vertical="center" wrapText="1"/>
    </xf>
    <xf numFmtId="3" fontId="36" fillId="0" borderId="40" xfId="5" applyNumberFormat="1" applyFont="1" applyFill="1" applyBorder="1" applyAlignment="1">
      <alignment vertical="center" wrapText="1"/>
    </xf>
    <xf numFmtId="0" fontId="37" fillId="0" borderId="34" xfId="5" applyFont="1" applyFill="1" applyBorder="1" applyAlignment="1">
      <alignment horizontal="left" vertical="center" wrapText="1" indent="2"/>
    </xf>
    <xf numFmtId="3" fontId="37" fillId="0" borderId="43" xfId="5" applyNumberFormat="1" applyFont="1" applyFill="1" applyBorder="1" applyAlignment="1">
      <alignment vertical="center" wrapText="1"/>
    </xf>
    <xf numFmtId="3" fontId="37" fillId="0" borderId="44" xfId="5" applyNumberFormat="1" applyFont="1" applyFill="1" applyBorder="1" applyAlignment="1">
      <alignment vertical="center" wrapText="1"/>
    </xf>
    <xf numFmtId="3" fontId="37" fillId="0" borderId="19" xfId="5" applyNumberFormat="1" applyFont="1" applyFill="1" applyBorder="1" applyAlignment="1">
      <alignment vertical="center" wrapText="1"/>
    </xf>
    <xf numFmtId="3" fontId="36" fillId="0" borderId="44" xfId="5" applyNumberFormat="1" applyFont="1" applyFill="1" applyBorder="1" applyAlignment="1">
      <alignment vertical="center" wrapText="1"/>
    </xf>
    <xf numFmtId="3" fontId="36" fillId="0" borderId="43" xfId="5" applyNumberFormat="1" applyFont="1" applyFill="1" applyBorder="1" applyAlignment="1">
      <alignment vertical="center" wrapText="1"/>
    </xf>
    <xf numFmtId="0" fontId="37" fillId="0" borderId="44" xfId="5" applyFont="1" applyFill="1" applyBorder="1" applyAlignment="1">
      <alignment horizontal="left" vertical="center" wrapText="1" indent="2"/>
    </xf>
    <xf numFmtId="0" fontId="37" fillId="0" borderId="45" xfId="5" applyFont="1" applyFill="1" applyBorder="1" applyAlignment="1">
      <alignment horizontal="left" vertical="center" wrapText="1" indent="2"/>
    </xf>
    <xf numFmtId="0" fontId="37" fillId="0" borderId="43" xfId="5" applyFont="1" applyFill="1" applyBorder="1" applyAlignment="1">
      <alignment horizontal="left" vertical="center" wrapText="1" indent="2"/>
    </xf>
    <xf numFmtId="3" fontId="37" fillId="0" borderId="46" xfId="5" applyNumberFormat="1" applyFont="1" applyFill="1" applyBorder="1" applyAlignment="1">
      <alignment vertical="center" wrapText="1"/>
    </xf>
    <xf numFmtId="3" fontId="37" fillId="0" borderId="47" xfId="5" applyNumberFormat="1" applyFont="1" applyFill="1" applyBorder="1" applyAlignment="1">
      <alignment vertical="center" wrapText="1"/>
    </xf>
    <xf numFmtId="3" fontId="37" fillId="0" borderId="22" xfId="5" applyNumberFormat="1" applyFont="1" applyFill="1" applyBorder="1" applyAlignment="1">
      <alignment vertical="center" wrapText="1"/>
    </xf>
    <xf numFmtId="3" fontId="36" fillId="0" borderId="47" xfId="5" applyNumberFormat="1" applyFont="1" applyFill="1" applyBorder="1" applyAlignment="1">
      <alignment vertical="center" wrapText="1"/>
    </xf>
    <xf numFmtId="3" fontId="36" fillId="0" borderId="46" xfId="5" applyNumberFormat="1" applyFont="1" applyFill="1" applyBorder="1" applyAlignment="1">
      <alignment vertical="center" wrapText="1"/>
    </xf>
    <xf numFmtId="0" fontId="37" fillId="0" borderId="38" xfId="5" applyFont="1" applyFill="1" applyBorder="1" applyAlignment="1">
      <alignment horizontal="left" vertical="center" wrapText="1" indent="2"/>
    </xf>
    <xf numFmtId="3" fontId="37" fillId="0" borderId="48" xfId="5" applyNumberFormat="1" applyFont="1" applyFill="1" applyBorder="1" applyAlignment="1">
      <alignment vertical="center" wrapText="1"/>
    </xf>
    <xf numFmtId="3" fontId="37" fillId="0" borderId="49" xfId="5" applyNumberFormat="1" applyFont="1" applyFill="1" applyBorder="1" applyAlignment="1">
      <alignment vertical="center" wrapText="1"/>
    </xf>
    <xf numFmtId="3" fontId="37" fillId="0" borderId="50" xfId="5" applyNumberFormat="1" applyFont="1" applyFill="1" applyBorder="1" applyAlignment="1">
      <alignment vertical="center" wrapText="1"/>
    </xf>
    <xf numFmtId="3" fontId="36" fillId="0" borderId="49" xfId="5" applyNumberFormat="1" applyFont="1" applyFill="1" applyBorder="1" applyAlignment="1">
      <alignment vertical="center" wrapText="1"/>
    </xf>
    <xf numFmtId="3" fontId="36" fillId="0" borderId="48" xfId="5" applyNumberFormat="1" applyFont="1" applyFill="1" applyBorder="1" applyAlignment="1">
      <alignment vertical="center" wrapText="1"/>
    </xf>
    <xf numFmtId="3" fontId="37" fillId="0" borderId="42" xfId="5" applyNumberFormat="1" applyFont="1" applyFill="1" applyBorder="1" applyAlignment="1">
      <alignment vertical="center" wrapText="1"/>
    </xf>
    <xf numFmtId="3" fontId="36" fillId="0" borderId="51" xfId="5" applyNumberFormat="1" applyFont="1" applyFill="1" applyBorder="1" applyAlignment="1">
      <alignment vertical="center" wrapText="1"/>
    </xf>
    <xf numFmtId="0" fontId="37" fillId="0" borderId="45" xfId="5" applyFont="1" applyFill="1" applyBorder="1" applyAlignment="1">
      <alignment horizontal="left" vertical="center" wrapText="1"/>
    </xf>
    <xf numFmtId="0" fontId="37" fillId="0" borderId="41" xfId="5" applyFont="1" applyFill="1" applyBorder="1" applyAlignment="1">
      <alignment vertical="center" wrapText="1"/>
    </xf>
    <xf numFmtId="0" fontId="37" fillId="0" borderId="51" xfId="5" applyFont="1" applyFill="1" applyBorder="1" applyAlignment="1">
      <alignment vertical="center" wrapText="1"/>
    </xf>
    <xf numFmtId="0" fontId="37" fillId="0" borderId="46" xfId="5" applyFont="1" applyFill="1" applyBorder="1" applyAlignment="1">
      <alignment vertical="center" wrapText="1"/>
    </xf>
    <xf numFmtId="0" fontId="37" fillId="0" borderId="47" xfId="5" applyFont="1" applyFill="1" applyBorder="1" applyAlignment="1">
      <alignment vertical="center" wrapText="1"/>
    </xf>
    <xf numFmtId="0" fontId="37" fillId="0" borderId="49" xfId="5" applyFont="1" applyFill="1" applyBorder="1" applyAlignment="1">
      <alignment vertical="center" wrapText="1"/>
    </xf>
    <xf numFmtId="0" fontId="34" fillId="13" borderId="7" xfId="5" applyFont="1" applyFill="1" applyBorder="1" applyAlignment="1">
      <alignment horizontal="center" vertical="center" wrapText="1"/>
    </xf>
    <xf numFmtId="0" fontId="37" fillId="13" borderId="12" xfId="5" applyFont="1" applyFill="1" applyBorder="1" applyAlignment="1">
      <alignment vertical="center" wrapText="1"/>
    </xf>
    <xf numFmtId="3" fontId="36" fillId="13" borderId="12" xfId="5" applyNumberFormat="1" applyFont="1" applyFill="1" applyBorder="1" applyAlignment="1">
      <alignment vertical="center" wrapText="1"/>
    </xf>
    <xf numFmtId="0" fontId="33" fillId="0" borderId="0" xfId="5" applyFont="1" applyBorder="1" applyAlignment="1">
      <alignment horizontal="right" vertical="top"/>
    </xf>
    <xf numFmtId="0" fontId="33" fillId="0" borderId="0" xfId="5" applyFont="1" applyFill="1" applyBorder="1" applyAlignment="1">
      <alignment horizontal="center" vertical="center" wrapText="1"/>
    </xf>
    <xf numFmtId="0" fontId="33" fillId="0" borderId="0" xfId="5" applyFont="1" applyFill="1" applyBorder="1" applyAlignment="1">
      <alignment horizontal="left" vertical="center" wrapText="1"/>
    </xf>
    <xf numFmtId="0" fontId="32" fillId="0" borderId="0" xfId="5" applyAlignment="1">
      <alignment vertical="center"/>
    </xf>
    <xf numFmtId="0" fontId="40" fillId="13" borderId="1" xfId="5" applyFont="1" applyFill="1" applyBorder="1" applyAlignment="1">
      <alignment horizontal="center" vertical="center" wrapText="1"/>
    </xf>
    <xf numFmtId="0" fontId="40" fillId="0" borderId="44" xfId="5" applyFont="1" applyBorder="1" applyAlignment="1">
      <alignment vertical="center" wrapText="1"/>
    </xf>
    <xf numFmtId="0" fontId="41" fillId="0" borderId="44" xfId="5" applyFont="1" applyBorder="1" applyAlignment="1">
      <alignment horizontal="justify" vertical="center" wrapText="1"/>
    </xf>
    <xf numFmtId="0" fontId="40" fillId="0" borderId="49" xfId="5" applyFont="1" applyBorder="1" applyAlignment="1">
      <alignment vertical="center" wrapText="1"/>
    </xf>
    <xf numFmtId="0" fontId="41" fillId="0" borderId="49" xfId="5" applyFont="1" applyBorder="1" applyAlignment="1">
      <alignment horizontal="justify" vertical="center" wrapText="1"/>
    </xf>
    <xf numFmtId="0" fontId="0" fillId="0" borderId="0" xfId="0" applyAlignment="1">
      <alignment vertical="center"/>
    </xf>
    <xf numFmtId="0" fontId="22" fillId="0" borderId="31" xfId="0" applyFont="1" applyBorder="1" applyAlignment="1">
      <alignment vertical="center"/>
    </xf>
    <xf numFmtId="0" fontId="0" fillId="0" borderId="33" xfId="0" applyBorder="1" applyAlignment="1">
      <alignment vertical="center"/>
    </xf>
    <xf numFmtId="0" fontId="22" fillId="0" borderId="34" xfId="0" applyFont="1" applyBorder="1" applyAlignment="1">
      <alignment vertical="center"/>
    </xf>
    <xf numFmtId="0" fontId="0" fillId="0" borderId="35" xfId="0" applyBorder="1" applyAlignment="1">
      <alignment vertical="center"/>
    </xf>
    <xf numFmtId="0" fontId="22" fillId="0" borderId="38" xfId="0" applyFont="1" applyBorder="1" applyAlignment="1">
      <alignment vertical="center"/>
    </xf>
    <xf numFmtId="0" fontId="0" fillId="0" borderId="39" xfId="0" applyBorder="1" applyAlignment="1">
      <alignment vertical="center"/>
    </xf>
    <xf numFmtId="0" fontId="31" fillId="12" borderId="14" xfId="5" applyFont="1" applyFill="1" applyBorder="1" applyAlignment="1">
      <alignment vertical="center" wrapText="1"/>
    </xf>
    <xf numFmtId="0" fontId="31" fillId="12" borderId="15" xfId="5" applyFont="1" applyFill="1" applyBorder="1" applyAlignment="1">
      <alignment vertical="center" wrapText="1"/>
    </xf>
    <xf numFmtId="0" fontId="31" fillId="12" borderId="7" xfId="5" applyFont="1" applyFill="1" applyBorder="1" applyAlignment="1">
      <alignment vertical="center" wrapText="1"/>
    </xf>
    <xf numFmtId="0" fontId="31" fillId="12" borderId="15" xfId="0" applyFont="1" applyFill="1" applyBorder="1" applyAlignment="1">
      <alignment vertical="center" wrapText="1"/>
    </xf>
    <xf numFmtId="0" fontId="31" fillId="12" borderId="7" xfId="0" applyFont="1" applyFill="1" applyBorder="1" applyAlignment="1">
      <alignment vertical="center" wrapText="1"/>
    </xf>
    <xf numFmtId="0" fontId="30" fillId="11" borderId="14" xfId="0" applyFont="1" applyFill="1" applyBorder="1" applyAlignment="1">
      <alignment vertical="center" wrapText="1"/>
    </xf>
    <xf numFmtId="0" fontId="30" fillId="11" borderId="15" xfId="0" applyFont="1" applyFill="1" applyBorder="1" applyAlignment="1">
      <alignment vertical="center" wrapText="1"/>
    </xf>
    <xf numFmtId="0" fontId="30" fillId="11" borderId="7" xfId="0" applyFont="1" applyFill="1" applyBorder="1" applyAlignment="1">
      <alignment vertical="center" wrapText="1"/>
    </xf>
    <xf numFmtId="0" fontId="4" fillId="3" borderId="30" xfId="0" applyFont="1" applyFill="1" applyBorder="1" applyAlignment="1" applyProtection="1">
      <alignment vertical="top" wrapText="1"/>
    </xf>
    <xf numFmtId="49" fontId="46" fillId="0" borderId="59" xfId="5" applyNumberFormat="1" applyFont="1" applyBorder="1" applyAlignment="1">
      <alignment vertical="center" wrapText="1"/>
    </xf>
    <xf numFmtId="49" fontId="46" fillId="0" borderId="59" xfId="5" quotePrefix="1" applyNumberFormat="1" applyFont="1" applyBorder="1" applyAlignment="1">
      <alignment vertical="center" wrapText="1"/>
    </xf>
    <xf numFmtId="0" fontId="46" fillId="0" borderId="59" xfId="5" applyFont="1" applyBorder="1" applyAlignment="1">
      <alignment vertical="center" wrapText="1"/>
    </xf>
    <xf numFmtId="49" fontId="46" fillId="0" borderId="58" xfId="5" applyNumberFormat="1" applyFont="1" applyBorder="1" applyAlignment="1">
      <alignment horizontal="center" vertical="center" wrapText="1"/>
    </xf>
    <xf numFmtId="49" fontId="47" fillId="0" borderId="58" xfId="5" applyNumberFormat="1" applyFont="1" applyBorder="1" applyAlignment="1">
      <alignment horizontal="center" vertical="center" wrapText="1"/>
    </xf>
    <xf numFmtId="49" fontId="46" fillId="9" borderId="58" xfId="5" applyNumberFormat="1" applyFont="1" applyFill="1" applyBorder="1" applyAlignment="1">
      <alignment horizontal="center" vertical="center" wrapText="1"/>
    </xf>
    <xf numFmtId="0" fontId="22" fillId="0" borderId="0" xfId="0" applyFont="1" applyAlignment="1">
      <alignment horizontal="center" wrapText="1"/>
    </xf>
    <xf numFmtId="49" fontId="46" fillId="19" borderId="58" xfId="5" applyNumberFormat="1" applyFont="1" applyFill="1" applyBorder="1" applyAlignment="1">
      <alignment horizontal="center" vertical="center"/>
    </xf>
    <xf numFmtId="49" fontId="48" fillId="19" borderId="58" xfId="5" applyNumberFormat="1" applyFont="1" applyFill="1" applyBorder="1" applyAlignment="1">
      <alignment horizontal="center" vertical="center"/>
    </xf>
    <xf numFmtId="0" fontId="48" fillId="19" borderId="58" xfId="5" applyNumberFormat="1" applyFont="1" applyFill="1" applyBorder="1" applyAlignment="1">
      <alignment horizontal="left" vertical="center"/>
    </xf>
    <xf numFmtId="0" fontId="46" fillId="19" borderId="58" xfId="5" applyFont="1" applyFill="1" applyBorder="1" applyAlignment="1">
      <alignment horizontal="left" vertical="center"/>
    </xf>
    <xf numFmtId="167" fontId="46" fillId="19" borderId="58" xfId="4" applyNumberFormat="1" applyFont="1" applyFill="1" applyBorder="1" applyAlignment="1">
      <alignment horizontal="right" vertical="center"/>
    </xf>
    <xf numFmtId="10" fontId="46" fillId="19" borderId="58" xfId="3" applyNumberFormat="1" applyFont="1" applyFill="1" applyBorder="1" applyAlignment="1">
      <alignment horizontal="right" vertical="center"/>
    </xf>
    <xf numFmtId="49" fontId="46" fillId="0" borderId="0" xfId="5" applyNumberFormat="1" applyFont="1" applyFill="1" applyBorder="1" applyAlignment="1">
      <alignment horizontal="center" vertical="center"/>
    </xf>
    <xf numFmtId="0" fontId="46" fillId="20" borderId="58" xfId="5" applyNumberFormat="1" applyFont="1" applyFill="1" applyBorder="1" applyAlignment="1">
      <alignment horizontal="center" vertical="center"/>
    </xf>
    <xf numFmtId="49" fontId="46" fillId="20" borderId="58" xfId="5" applyNumberFormat="1" applyFont="1" applyFill="1" applyBorder="1" applyAlignment="1">
      <alignment horizontal="center" vertical="center"/>
    </xf>
    <xf numFmtId="49" fontId="48" fillId="20" borderId="58" xfId="5" applyNumberFormat="1" applyFont="1" applyFill="1" applyBorder="1" applyAlignment="1">
      <alignment horizontal="center" vertical="center"/>
    </xf>
    <xf numFmtId="0" fontId="46" fillId="20" borderId="58" xfId="5" applyNumberFormat="1" applyFont="1" applyFill="1" applyBorder="1" applyAlignment="1">
      <alignment horizontal="left" vertical="center"/>
    </xf>
    <xf numFmtId="167" fontId="46" fillId="20" borderId="58" xfId="4" applyNumberFormat="1" applyFont="1" applyFill="1" applyBorder="1" applyAlignment="1">
      <alignment horizontal="right" vertical="center"/>
    </xf>
    <xf numFmtId="10" fontId="46" fillId="20" borderId="58" xfId="3" applyNumberFormat="1" applyFont="1" applyFill="1" applyBorder="1" applyAlignment="1">
      <alignment horizontal="right" vertical="center"/>
    </xf>
    <xf numFmtId="0" fontId="46" fillId="20" borderId="58" xfId="5" applyFont="1" applyFill="1" applyBorder="1" applyAlignment="1">
      <alignment horizontal="center" vertical="center"/>
    </xf>
    <xf numFmtId="0" fontId="46" fillId="21" borderId="58" xfId="5" applyNumberFormat="1" applyFont="1" applyFill="1" applyBorder="1" applyAlignment="1">
      <alignment horizontal="center" vertical="center"/>
    </xf>
    <xf numFmtId="49" fontId="46" fillId="21" borderId="58" xfId="5" applyNumberFormat="1" applyFont="1" applyFill="1" applyBorder="1" applyAlignment="1">
      <alignment horizontal="center" vertical="center"/>
    </xf>
    <xf numFmtId="49" fontId="48" fillId="21" borderId="58" xfId="5" applyNumberFormat="1" applyFont="1" applyFill="1" applyBorder="1" applyAlignment="1">
      <alignment horizontal="center" vertical="center"/>
    </xf>
    <xf numFmtId="0" fontId="46" fillId="21" borderId="58" xfId="5" applyNumberFormat="1" applyFont="1" applyFill="1" applyBorder="1" applyAlignment="1">
      <alignment horizontal="left" vertical="center"/>
    </xf>
    <xf numFmtId="167" fontId="46" fillId="21" borderId="58" xfId="4" applyNumberFormat="1" applyFont="1" applyFill="1" applyBorder="1" applyAlignment="1">
      <alignment horizontal="right" vertical="center"/>
    </xf>
    <xf numFmtId="10" fontId="46" fillId="21" borderId="58" xfId="3" applyNumberFormat="1" applyFont="1" applyFill="1" applyBorder="1" applyAlignment="1">
      <alignment horizontal="right" vertical="center"/>
    </xf>
    <xf numFmtId="0" fontId="46" fillId="21" borderId="58" xfId="5" applyFont="1" applyFill="1" applyBorder="1" applyAlignment="1">
      <alignment horizontal="center" vertical="center"/>
    </xf>
    <xf numFmtId="0" fontId="46" fillId="22" borderId="58" xfId="5" applyNumberFormat="1" applyFont="1" applyFill="1" applyBorder="1" applyAlignment="1">
      <alignment horizontal="center" vertical="center"/>
    </xf>
    <xf numFmtId="49" fontId="46" fillId="22" borderId="58" xfId="5" applyNumberFormat="1" applyFont="1" applyFill="1" applyBorder="1" applyAlignment="1">
      <alignment horizontal="center" vertical="center"/>
    </xf>
    <xf numFmtId="49" fontId="48" fillId="22" borderId="58" xfId="5" applyNumberFormat="1" applyFont="1" applyFill="1" applyBorder="1" applyAlignment="1">
      <alignment horizontal="center" vertical="center"/>
    </xf>
    <xf numFmtId="0" fontId="46" fillId="22" borderId="58" xfId="5" applyNumberFormat="1" applyFont="1" applyFill="1" applyBorder="1" applyAlignment="1">
      <alignment horizontal="left" vertical="center"/>
    </xf>
    <xf numFmtId="167" fontId="46" fillId="22" borderId="58" xfId="4" applyNumberFormat="1" applyFont="1" applyFill="1" applyBorder="1" applyAlignment="1">
      <alignment horizontal="right" vertical="center"/>
    </xf>
    <xf numFmtId="10" fontId="46" fillId="22" borderId="58" xfId="3" applyNumberFormat="1" applyFont="1" applyFill="1" applyBorder="1" applyAlignment="1">
      <alignment horizontal="right" vertical="center"/>
    </xf>
    <xf numFmtId="0" fontId="46" fillId="22" borderId="58" xfId="5" applyFont="1" applyFill="1" applyBorder="1" applyAlignment="1">
      <alignment horizontal="center" vertical="center"/>
    </xf>
    <xf numFmtId="49" fontId="46" fillId="0" borderId="58" xfId="5" applyNumberFormat="1" applyFont="1" applyBorder="1" applyAlignment="1">
      <alignment horizontal="center" vertical="center"/>
    </xf>
    <xf numFmtId="49" fontId="46" fillId="0" borderId="58" xfId="5" applyNumberFormat="1" applyFont="1" applyFill="1" applyBorder="1" applyAlignment="1">
      <alignment horizontal="center" vertical="center"/>
    </xf>
    <xf numFmtId="49" fontId="48" fillId="0" borderId="58" xfId="5" applyNumberFormat="1" applyFont="1" applyBorder="1" applyAlignment="1">
      <alignment horizontal="center" vertical="center"/>
    </xf>
    <xf numFmtId="0" fontId="46" fillId="0" borderId="58" xfId="5" applyNumberFormat="1" applyFont="1" applyBorder="1" applyAlignment="1">
      <alignment horizontal="left" vertical="center"/>
    </xf>
    <xf numFmtId="167" fontId="46" fillId="0" borderId="58" xfId="4" applyNumberFormat="1" applyFont="1" applyBorder="1" applyAlignment="1">
      <alignment horizontal="right" vertical="center"/>
    </xf>
    <xf numFmtId="10" fontId="46" fillId="0" borderId="58" xfId="3" applyNumberFormat="1" applyFont="1" applyBorder="1" applyAlignment="1">
      <alignment horizontal="right" vertical="center"/>
    </xf>
    <xf numFmtId="0" fontId="46" fillId="0" borderId="58" xfId="5" applyNumberFormat="1" applyFont="1" applyBorder="1" applyAlignment="1">
      <alignment horizontal="center" vertical="center"/>
    </xf>
    <xf numFmtId="0" fontId="46" fillId="0" borderId="58" xfId="5" applyFont="1" applyBorder="1" applyAlignment="1">
      <alignment horizontal="center" vertical="center"/>
    </xf>
    <xf numFmtId="49" fontId="48" fillId="0" borderId="58" xfId="5" applyNumberFormat="1" applyFont="1" applyFill="1" applyBorder="1" applyAlignment="1">
      <alignment horizontal="center" vertical="center"/>
    </xf>
    <xf numFmtId="0" fontId="48" fillId="0" borderId="58" xfId="5" applyNumberFormat="1" applyFont="1" applyBorder="1" applyAlignment="1">
      <alignment horizontal="left" vertical="center"/>
    </xf>
    <xf numFmtId="167" fontId="48" fillId="0" borderId="58" xfId="4" applyNumberFormat="1" applyFont="1" applyBorder="1" applyAlignment="1">
      <alignment horizontal="right" vertical="center"/>
    </xf>
    <xf numFmtId="10" fontId="48" fillId="0" borderId="58" xfId="3" applyNumberFormat="1" applyFont="1" applyBorder="1" applyAlignment="1">
      <alignment horizontal="right" vertical="center"/>
    </xf>
    <xf numFmtId="0" fontId="48" fillId="0" borderId="58" xfId="5" applyNumberFormat="1" applyFont="1" applyBorder="1" applyAlignment="1">
      <alignment horizontal="center" vertical="center"/>
    </xf>
    <xf numFmtId="0" fontId="48" fillId="0" borderId="58" xfId="5" applyFont="1" applyBorder="1" applyAlignment="1">
      <alignment horizontal="center" vertical="center"/>
    </xf>
    <xf numFmtId="0" fontId="0" fillId="0" borderId="0" xfId="0" applyFont="1"/>
    <xf numFmtId="0" fontId="46" fillId="0" borderId="58" xfId="5" applyNumberFormat="1" applyFont="1" applyFill="1" applyBorder="1" applyAlignment="1">
      <alignment horizontal="left" vertical="center"/>
    </xf>
    <xf numFmtId="167" fontId="46" fillId="0" borderId="58" xfId="4" applyNumberFormat="1" applyFont="1" applyFill="1" applyBorder="1" applyAlignment="1">
      <alignment horizontal="right" vertical="center"/>
    </xf>
    <xf numFmtId="10" fontId="46" fillId="0" borderId="58" xfId="3" applyNumberFormat="1" applyFont="1" applyFill="1" applyBorder="1" applyAlignment="1">
      <alignment horizontal="right" vertical="center"/>
    </xf>
    <xf numFmtId="0" fontId="48" fillId="0" borderId="58" xfId="5" applyNumberFormat="1" applyFont="1" applyFill="1" applyBorder="1" applyAlignment="1">
      <alignment horizontal="left" vertical="center"/>
    </xf>
    <xf numFmtId="167" fontId="48" fillId="0" borderId="58" xfId="4" applyNumberFormat="1" applyFont="1" applyFill="1" applyBorder="1" applyAlignment="1">
      <alignment horizontal="right" vertical="center"/>
    </xf>
    <xf numFmtId="10" fontId="48" fillId="0" borderId="58" xfId="3" applyNumberFormat="1" applyFont="1" applyFill="1" applyBorder="1" applyAlignment="1">
      <alignment horizontal="right" vertical="center"/>
    </xf>
    <xf numFmtId="49" fontId="48" fillId="0" borderId="0" xfId="5" applyNumberFormat="1" applyFont="1" applyFill="1" applyBorder="1" applyAlignment="1">
      <alignment horizontal="center" vertical="center"/>
    </xf>
    <xf numFmtId="43" fontId="46" fillId="22" borderId="58" xfId="4" applyFont="1" applyFill="1" applyBorder="1" applyAlignment="1">
      <alignment horizontal="right" vertical="center"/>
    </xf>
    <xf numFmtId="43" fontId="46" fillId="0" borderId="58" xfId="4" applyFont="1" applyFill="1" applyBorder="1" applyAlignment="1">
      <alignment horizontal="right" vertical="center"/>
    </xf>
    <xf numFmtId="43" fontId="48" fillId="0" borderId="58" xfId="4" applyFont="1" applyFill="1" applyBorder="1" applyAlignment="1">
      <alignment horizontal="right" vertical="center"/>
    </xf>
    <xf numFmtId="43" fontId="46" fillId="0" borderId="58" xfId="4" applyFont="1" applyBorder="1" applyAlignment="1">
      <alignment horizontal="right" vertical="center"/>
    </xf>
    <xf numFmtId="43" fontId="48" fillId="0" borderId="58" xfId="4" applyFont="1" applyBorder="1" applyAlignment="1">
      <alignment horizontal="right" vertical="center"/>
    </xf>
    <xf numFmtId="0" fontId="48" fillId="0" borderId="58" xfId="5" applyNumberFormat="1" applyFont="1" applyFill="1" applyBorder="1" applyAlignment="1">
      <alignment horizontal="center" vertical="center"/>
    </xf>
    <xf numFmtId="0" fontId="46" fillId="9" borderId="58" xfId="5" applyNumberFormat="1" applyFont="1" applyFill="1" applyBorder="1" applyAlignment="1">
      <alignment horizontal="left" vertical="center"/>
    </xf>
    <xf numFmtId="0" fontId="48" fillId="9" borderId="58" xfId="5" applyNumberFormat="1" applyFont="1" applyFill="1" applyBorder="1" applyAlignment="1">
      <alignment horizontal="left" vertical="center"/>
    </xf>
    <xf numFmtId="43" fontId="46" fillId="21" borderId="58" xfId="4" applyFont="1" applyFill="1" applyBorder="1" applyAlignment="1">
      <alignment horizontal="right" vertical="center"/>
    </xf>
    <xf numFmtId="49" fontId="46" fillId="9" borderId="58" xfId="5" applyNumberFormat="1" applyFont="1" applyFill="1" applyBorder="1" applyAlignment="1">
      <alignment horizontal="center" vertical="center"/>
    </xf>
    <xf numFmtId="49" fontId="48" fillId="9" borderId="58" xfId="5" applyNumberFormat="1" applyFont="1" applyFill="1" applyBorder="1" applyAlignment="1">
      <alignment horizontal="center" vertical="center"/>
    </xf>
    <xf numFmtId="43" fontId="46" fillId="0" borderId="58" xfId="4" applyFont="1" applyBorder="1" applyAlignment="1">
      <alignment horizontal="left" vertical="center"/>
    </xf>
    <xf numFmtId="10" fontId="46" fillId="0" borderId="58" xfId="3" applyNumberFormat="1" applyFont="1" applyBorder="1" applyAlignment="1">
      <alignment horizontal="left" vertical="center"/>
    </xf>
    <xf numFmtId="43" fontId="48" fillId="0" borderId="58" xfId="4" applyFont="1" applyBorder="1" applyAlignment="1">
      <alignment horizontal="left" vertical="center"/>
    </xf>
    <xf numFmtId="10" fontId="48" fillId="0" borderId="58" xfId="3" applyNumberFormat="1" applyFont="1" applyBorder="1" applyAlignment="1">
      <alignment horizontal="left" vertical="center"/>
    </xf>
    <xf numFmtId="43" fontId="46" fillId="22" borderId="58" xfId="4" applyFont="1" applyFill="1" applyBorder="1" applyAlignment="1">
      <alignment horizontal="left" vertical="center"/>
    </xf>
    <xf numFmtId="10" fontId="46" fillId="22" borderId="58" xfId="3" applyNumberFormat="1" applyFont="1" applyFill="1" applyBorder="1" applyAlignment="1">
      <alignment horizontal="left" vertical="center"/>
    </xf>
    <xf numFmtId="49" fontId="46" fillId="21" borderId="58" xfId="5" applyNumberFormat="1" applyFont="1" applyFill="1" applyBorder="1" applyAlignment="1">
      <alignment horizontal="left" vertical="center"/>
    </xf>
    <xf numFmtId="43" fontId="46" fillId="21" borderId="58" xfId="4" applyFont="1" applyFill="1" applyBorder="1" applyAlignment="1">
      <alignment horizontal="center" vertical="center"/>
    </xf>
    <xf numFmtId="10" fontId="46" fillId="21" borderId="58" xfId="3" applyNumberFormat="1" applyFont="1" applyFill="1" applyBorder="1" applyAlignment="1">
      <alignment horizontal="center" vertical="center"/>
    </xf>
    <xf numFmtId="43" fontId="48" fillId="0" borderId="58" xfId="4" applyFont="1" applyFill="1" applyBorder="1" applyAlignment="1">
      <alignment horizontal="left" vertical="center"/>
    </xf>
    <xf numFmtId="10" fontId="48" fillId="0" borderId="58" xfId="3" applyNumberFormat="1" applyFont="1" applyFill="1" applyBorder="1" applyAlignment="1">
      <alignment horizontal="left" vertical="center"/>
    </xf>
    <xf numFmtId="0" fontId="48" fillId="0" borderId="58" xfId="5" applyFont="1" applyFill="1" applyBorder="1" applyAlignment="1">
      <alignment horizontal="center" vertical="center"/>
    </xf>
    <xf numFmtId="0" fontId="0" fillId="0" borderId="0" xfId="0" applyFont="1" applyFill="1"/>
    <xf numFmtId="43" fontId="46" fillId="0" borderId="58" xfId="4" applyFont="1" applyFill="1" applyBorder="1" applyAlignment="1">
      <alignment horizontal="left" vertical="center"/>
    </xf>
    <xf numFmtId="10" fontId="46" fillId="0" borderId="58" xfId="3" applyNumberFormat="1" applyFont="1" applyFill="1" applyBorder="1" applyAlignment="1">
      <alignment horizontal="left" vertical="center"/>
    </xf>
    <xf numFmtId="0" fontId="22" fillId="0" borderId="0" xfId="0" applyFont="1" applyFill="1"/>
    <xf numFmtId="43" fontId="46" fillId="21" borderId="58" xfId="4" applyFont="1" applyFill="1" applyBorder="1" applyAlignment="1">
      <alignment horizontal="left" vertical="center"/>
    </xf>
    <xf numFmtId="10" fontId="46" fillId="21" borderId="58" xfId="3" applyNumberFormat="1" applyFont="1" applyFill="1" applyBorder="1" applyAlignment="1">
      <alignment horizontal="left" vertical="center"/>
    </xf>
    <xf numFmtId="0" fontId="46" fillId="0" borderId="0" xfId="5" applyNumberFormat="1" applyFont="1" applyFill="1" applyBorder="1" applyAlignment="1">
      <alignment horizontal="left" vertical="center"/>
    </xf>
    <xf numFmtId="49" fontId="46" fillId="0" borderId="60" xfId="5" applyNumberFormat="1" applyFont="1" applyFill="1" applyBorder="1" applyAlignment="1">
      <alignment horizontal="center" vertical="center"/>
    </xf>
    <xf numFmtId="0" fontId="0" fillId="0" borderId="0" xfId="0" applyFont="1" applyAlignment="1"/>
    <xf numFmtId="166" fontId="0" fillId="0" borderId="0" xfId="0" applyNumberFormat="1" applyFont="1" applyAlignment="1"/>
    <xf numFmtId="0" fontId="47" fillId="0" borderId="63" xfId="0" applyFont="1" applyBorder="1" applyAlignment="1">
      <alignment horizontal="center" vertical="center"/>
    </xf>
    <xf numFmtId="49" fontId="49" fillId="23" borderId="64" xfId="0" applyNumberFormat="1" applyFont="1" applyFill="1" applyBorder="1" applyAlignment="1">
      <alignment horizontal="center" vertical="center" wrapText="1"/>
    </xf>
    <xf numFmtId="166" fontId="49" fillId="23" borderId="64" xfId="0" applyNumberFormat="1" applyFont="1" applyFill="1" applyBorder="1" applyAlignment="1">
      <alignment horizontal="center" vertical="center" wrapText="1"/>
    </xf>
    <xf numFmtId="49" fontId="49" fillId="24" borderId="65" xfId="0" applyNumberFormat="1" applyFont="1" applyFill="1" applyBorder="1" applyAlignment="1">
      <alignment horizontal="center" vertical="center"/>
    </xf>
    <xf numFmtId="0" fontId="33" fillId="24" borderId="65" xfId="0" applyFont="1" applyFill="1" applyBorder="1"/>
    <xf numFmtId="166" fontId="33" fillId="24" borderId="65" xfId="4" applyNumberFormat="1" applyFont="1" applyFill="1" applyBorder="1" applyAlignment="1">
      <alignment horizontal="center"/>
    </xf>
    <xf numFmtId="168" fontId="33" fillId="24" borderId="65" xfId="4" applyNumberFormat="1" applyFont="1" applyFill="1" applyBorder="1" applyAlignment="1">
      <alignment horizontal="center"/>
    </xf>
    <xf numFmtId="0" fontId="52" fillId="0" borderId="63" xfId="0" applyFont="1" applyBorder="1" applyAlignment="1">
      <alignment horizontal="left" vertical="center"/>
    </xf>
    <xf numFmtId="49" fontId="49" fillId="25" borderId="65" xfId="0" applyNumberFormat="1" applyFont="1" applyFill="1" applyBorder="1" applyAlignment="1">
      <alignment horizontal="center" vertical="center"/>
    </xf>
    <xf numFmtId="0" fontId="33" fillId="25" borderId="65" xfId="0" applyFont="1" applyFill="1" applyBorder="1"/>
    <xf numFmtId="166" fontId="33" fillId="25" borderId="65" xfId="4" applyNumberFormat="1" applyFont="1" applyFill="1" applyBorder="1" applyAlignment="1">
      <alignment horizontal="center"/>
    </xf>
    <xf numFmtId="169" fontId="33" fillId="25" borderId="65" xfId="4" applyNumberFormat="1" applyFont="1" applyFill="1" applyBorder="1" applyAlignment="1">
      <alignment horizontal="center"/>
    </xf>
    <xf numFmtId="0" fontId="49" fillId="25" borderId="65" xfId="0" applyFont="1" applyFill="1" applyBorder="1" applyAlignment="1">
      <alignment horizontal="center" vertical="center"/>
    </xf>
    <xf numFmtId="0" fontId="53" fillId="0" borderId="65" xfId="0" applyFont="1" applyBorder="1" applyAlignment="1">
      <alignment horizontal="center" vertical="center"/>
    </xf>
    <xf numFmtId="49" fontId="53" fillId="0" borderId="65" xfId="0" applyNumberFormat="1" applyFont="1" applyBorder="1" applyAlignment="1">
      <alignment horizontal="center" vertical="center"/>
    </xf>
    <xf numFmtId="49" fontId="49" fillId="0" borderId="65" xfId="0" applyNumberFormat="1" applyFont="1" applyBorder="1" applyAlignment="1">
      <alignment horizontal="center" vertical="center"/>
    </xf>
    <xf numFmtId="0" fontId="30" fillId="0" borderId="65" xfId="0" applyFont="1" applyBorder="1"/>
    <xf numFmtId="166" fontId="30" fillId="0" borderId="65" xfId="4" applyNumberFormat="1" applyFont="1" applyBorder="1" applyAlignment="1">
      <alignment horizontal="center"/>
    </xf>
    <xf numFmtId="169" fontId="30" fillId="0" borderId="65" xfId="4" applyNumberFormat="1" applyFont="1" applyBorder="1" applyAlignment="1">
      <alignment horizontal="center"/>
    </xf>
    <xf numFmtId="0" fontId="54" fillId="0" borderId="0" xfId="0" applyFont="1" applyAlignment="1"/>
    <xf numFmtId="0" fontId="49" fillId="26" borderId="65" xfId="0" applyFont="1" applyFill="1" applyBorder="1" applyAlignment="1">
      <alignment horizontal="center" vertical="center"/>
    </xf>
    <xf numFmtId="49" fontId="49" fillId="26" borderId="65" xfId="0" applyNumberFormat="1" applyFont="1" applyFill="1" applyBorder="1" applyAlignment="1">
      <alignment horizontal="center" vertical="center"/>
    </xf>
    <xf numFmtId="0" fontId="33" fillId="26" borderId="65" xfId="0" applyFont="1" applyFill="1" applyBorder="1"/>
    <xf numFmtId="166" fontId="33" fillId="26" borderId="65" xfId="4" applyNumberFormat="1" applyFont="1" applyFill="1" applyBorder="1" applyAlignment="1">
      <alignment horizontal="center"/>
    </xf>
    <xf numFmtId="169" fontId="33" fillId="26" borderId="65" xfId="4" applyNumberFormat="1" applyFont="1" applyFill="1" applyBorder="1" applyAlignment="1">
      <alignment horizontal="center"/>
    </xf>
    <xf numFmtId="0" fontId="53" fillId="0" borderId="65" xfId="0" applyFont="1" applyFill="1" applyBorder="1" applyAlignment="1">
      <alignment horizontal="center" vertical="center"/>
    </xf>
    <xf numFmtId="49" fontId="53" fillId="0" borderId="65" xfId="0" applyNumberFormat="1" applyFont="1" applyFill="1" applyBorder="1" applyAlignment="1">
      <alignment horizontal="center" vertical="center"/>
    </xf>
    <xf numFmtId="0" fontId="30" fillId="0" borderId="65" xfId="0" applyFont="1" applyFill="1" applyBorder="1"/>
    <xf numFmtId="166" fontId="30" fillId="0" borderId="65" xfId="4" applyNumberFormat="1" applyFont="1" applyFill="1" applyBorder="1" applyAlignment="1">
      <alignment horizontal="center"/>
    </xf>
    <xf numFmtId="169" fontId="30" fillId="0" borderId="65" xfId="4" applyNumberFormat="1" applyFont="1" applyFill="1" applyBorder="1" applyAlignment="1">
      <alignment horizontal="center"/>
    </xf>
    <xf numFmtId="0" fontId="51" fillId="0" borderId="0" xfId="0" applyFont="1" applyFill="1" applyAlignment="1"/>
    <xf numFmtId="0" fontId="30" fillId="0" borderId="65" xfId="0" applyFont="1" applyBorder="1" applyAlignment="1"/>
    <xf numFmtId="0" fontId="49" fillId="0" borderId="65" xfId="0" applyFont="1" applyFill="1" applyBorder="1" applyAlignment="1">
      <alignment horizontal="center" vertical="center"/>
    </xf>
    <xf numFmtId="49" fontId="49" fillId="0" borderId="65" xfId="0" applyNumberFormat="1" applyFont="1" applyFill="1" applyBorder="1" applyAlignment="1">
      <alignment horizontal="center" vertical="center"/>
    </xf>
    <xf numFmtId="0" fontId="33" fillId="0" borderId="65" xfId="0" applyFont="1" applyFill="1" applyBorder="1"/>
    <xf numFmtId="166" fontId="33" fillId="0" borderId="65" xfId="4" applyNumberFormat="1" applyFont="1" applyFill="1" applyBorder="1" applyAlignment="1">
      <alignment horizontal="center"/>
    </xf>
    <xf numFmtId="169" fontId="33" fillId="0" borderId="65" xfId="4" applyNumberFormat="1" applyFont="1" applyFill="1" applyBorder="1" applyAlignment="1">
      <alignment horizontal="center"/>
    </xf>
    <xf numFmtId="0" fontId="0" fillId="0" borderId="0" xfId="0" applyFont="1" applyFill="1" applyAlignment="1"/>
    <xf numFmtId="0" fontId="51" fillId="0" borderId="0" xfId="0" applyFont="1" applyAlignment="1"/>
    <xf numFmtId="0" fontId="53" fillId="26" borderId="65" xfId="0" applyFont="1" applyFill="1" applyBorder="1" applyAlignment="1">
      <alignment horizontal="center" vertical="center"/>
    </xf>
    <xf numFmtId="49" fontId="53" fillId="26" borderId="65" xfId="0" applyNumberFormat="1" applyFont="1" applyFill="1" applyBorder="1" applyAlignment="1">
      <alignment horizontal="center" vertical="center"/>
    </xf>
    <xf numFmtId="166" fontId="30" fillId="26" borderId="65" xfId="4" applyNumberFormat="1" applyFont="1" applyFill="1" applyBorder="1" applyAlignment="1">
      <alignment horizontal="center"/>
    </xf>
    <xf numFmtId="169" fontId="30" fillId="26" borderId="65" xfId="4" applyNumberFormat="1" applyFont="1" applyFill="1" applyBorder="1" applyAlignment="1">
      <alignment horizontal="center"/>
    </xf>
    <xf numFmtId="166" fontId="33" fillId="25" borderId="65" xfId="4" applyNumberFormat="1" applyFont="1" applyFill="1" applyBorder="1"/>
    <xf numFmtId="169" fontId="33" fillId="25" borderId="65" xfId="4" applyNumberFormat="1" applyFont="1" applyFill="1" applyBorder="1"/>
    <xf numFmtId="166" fontId="33" fillId="26" borderId="65" xfId="4" applyNumberFormat="1" applyFont="1" applyFill="1" applyBorder="1"/>
    <xf numFmtId="169" fontId="33" fillId="26" borderId="65" xfId="4" applyNumberFormat="1" applyFont="1" applyFill="1" applyBorder="1"/>
    <xf numFmtId="166" fontId="30" fillId="0" borderId="65" xfId="4" applyNumberFormat="1" applyFont="1" applyBorder="1"/>
    <xf numFmtId="169" fontId="30" fillId="0" borderId="65" xfId="4" applyNumberFormat="1" applyFont="1" applyBorder="1"/>
    <xf numFmtId="169" fontId="33" fillId="24" borderId="65" xfId="4" applyNumberFormat="1" applyFont="1" applyFill="1" applyBorder="1" applyAlignment="1">
      <alignment horizontal="center"/>
    </xf>
    <xf numFmtId="0" fontId="53" fillId="25" borderId="65" xfId="0" applyFont="1" applyFill="1" applyBorder="1" applyAlignment="1">
      <alignment horizontal="center" vertical="center"/>
    </xf>
    <xf numFmtId="0" fontId="30" fillId="25" borderId="65" xfId="0" applyFont="1" applyFill="1" applyBorder="1"/>
    <xf numFmtId="166" fontId="30" fillId="25" borderId="65" xfId="4" applyNumberFormat="1" applyFont="1" applyFill="1" applyBorder="1" applyAlignment="1">
      <alignment horizontal="center"/>
    </xf>
    <xf numFmtId="169" fontId="30" fillId="25" borderId="65" xfId="4" applyNumberFormat="1" applyFont="1" applyFill="1" applyBorder="1" applyAlignment="1">
      <alignment horizontal="center"/>
    </xf>
    <xf numFmtId="0" fontId="30" fillId="26" borderId="65" xfId="0" quotePrefix="1" applyFont="1" applyFill="1" applyBorder="1" applyAlignment="1">
      <alignment horizontal="left"/>
    </xf>
    <xf numFmtId="0" fontId="30" fillId="0" borderId="65" xfId="0" quotePrefix="1" applyFont="1" applyBorder="1" applyAlignment="1">
      <alignment horizontal="left"/>
    </xf>
    <xf numFmtId="0" fontId="53" fillId="25" borderId="65" xfId="0" applyFont="1" applyFill="1" applyBorder="1" applyAlignment="1">
      <alignment horizontal="left" vertical="center"/>
    </xf>
    <xf numFmtId="166" fontId="53" fillId="25" borderId="65" xfId="4" applyNumberFormat="1" applyFont="1" applyFill="1" applyBorder="1" applyAlignment="1">
      <alignment horizontal="center" vertical="center"/>
    </xf>
    <xf numFmtId="43" fontId="53" fillId="25" borderId="65" xfId="4" applyFont="1" applyFill="1" applyBorder="1" applyAlignment="1">
      <alignment horizontal="center" vertical="center"/>
    </xf>
    <xf numFmtId="0" fontId="53" fillId="26" borderId="65" xfId="0" applyFont="1" applyFill="1" applyBorder="1" applyAlignment="1">
      <alignment horizontal="left" vertical="center"/>
    </xf>
    <xf numFmtId="0" fontId="30" fillId="26" borderId="65" xfId="0" quotePrefix="1" applyFont="1" applyFill="1" applyBorder="1" applyAlignment="1">
      <alignment horizontal="center"/>
    </xf>
    <xf numFmtId="166" fontId="30" fillId="26" borderId="65" xfId="4" quotePrefix="1" applyNumberFormat="1" applyFont="1" applyFill="1" applyBorder="1" applyAlignment="1">
      <alignment horizontal="left"/>
    </xf>
    <xf numFmtId="43" fontId="30" fillId="26" borderId="65" xfId="4" quotePrefix="1" applyFont="1" applyFill="1" applyBorder="1" applyAlignment="1">
      <alignment horizontal="left"/>
    </xf>
    <xf numFmtId="49" fontId="49" fillId="27" borderId="65" xfId="0" applyNumberFormat="1" applyFont="1" applyFill="1" applyBorder="1" applyAlignment="1">
      <alignment horizontal="center" vertical="center"/>
    </xf>
    <xf numFmtId="0" fontId="53" fillId="27" borderId="65" xfId="0" applyFont="1" applyFill="1" applyBorder="1" applyAlignment="1">
      <alignment horizontal="center" vertical="center"/>
    </xf>
    <xf numFmtId="0" fontId="55" fillId="27" borderId="65" xfId="0" applyFont="1" applyFill="1" applyBorder="1" applyAlignment="1">
      <alignment vertical="center" wrapText="1"/>
    </xf>
    <xf numFmtId="166" fontId="56" fillId="27" borderId="65" xfId="4" applyNumberFormat="1" applyFont="1" applyFill="1" applyBorder="1" applyAlignment="1">
      <alignment vertical="center" wrapText="1"/>
    </xf>
    <xf numFmtId="169" fontId="56" fillId="27" borderId="65" xfId="4" applyNumberFormat="1" applyFont="1" applyFill="1" applyBorder="1" applyAlignment="1">
      <alignment vertical="center" wrapText="1"/>
    </xf>
    <xf numFmtId="0" fontId="57" fillId="0" borderId="0" xfId="0" applyFont="1" applyAlignment="1">
      <alignment horizontal="left" vertical="center"/>
    </xf>
    <xf numFmtId="0" fontId="33" fillId="13" borderId="12" xfId="5" applyFont="1" applyFill="1" applyBorder="1" applyAlignment="1">
      <alignment horizontal="center" vertical="center" wrapText="1"/>
    </xf>
    <xf numFmtId="49" fontId="58" fillId="0" borderId="55" xfId="5" quotePrefix="1" applyNumberFormat="1" applyFont="1" applyBorder="1" applyAlignment="1">
      <alignment horizontal="left" vertical="center" wrapText="1"/>
    </xf>
    <xf numFmtId="0" fontId="59" fillId="0" borderId="55" xfId="0" quotePrefix="1" applyFont="1" applyBorder="1" applyAlignment="1">
      <alignment horizontal="left" vertical="center" wrapText="1"/>
    </xf>
    <xf numFmtId="49" fontId="58" fillId="0" borderId="58" xfId="5" applyNumberFormat="1" applyFont="1" applyBorder="1" applyAlignment="1">
      <alignment horizontal="left" vertical="center" wrapText="1"/>
    </xf>
    <xf numFmtId="0" fontId="59" fillId="0" borderId="55" xfId="0" applyFont="1" applyBorder="1" applyAlignment="1">
      <alignment vertical="center" wrapText="1"/>
    </xf>
    <xf numFmtId="49" fontId="33" fillId="0" borderId="58" xfId="5" applyNumberFormat="1" applyFont="1" applyBorder="1" applyAlignment="1">
      <alignment horizontal="left" vertical="center" wrapText="1"/>
    </xf>
    <xf numFmtId="49" fontId="58" fillId="9" borderId="58" xfId="5" applyNumberFormat="1" applyFont="1" applyFill="1" applyBorder="1" applyAlignment="1">
      <alignment horizontal="left" vertical="center" wrapText="1"/>
    </xf>
    <xf numFmtId="49" fontId="58" fillId="9" borderId="59" xfId="5" applyNumberFormat="1" applyFont="1" applyFill="1" applyBorder="1" applyAlignment="1">
      <alignment horizontal="left" vertical="center" wrapText="1"/>
    </xf>
    <xf numFmtId="49" fontId="58" fillId="0" borderId="59" xfId="5" applyNumberFormat="1" applyFont="1" applyBorder="1" applyAlignment="1">
      <alignment horizontal="left" vertical="center" wrapText="1"/>
    </xf>
    <xf numFmtId="49" fontId="57" fillId="0" borderId="58" xfId="5" quotePrefix="1" applyNumberFormat="1" applyFont="1" applyBorder="1" applyAlignment="1">
      <alignment horizontal="left" vertical="center" wrapText="1"/>
    </xf>
    <xf numFmtId="49" fontId="58" fillId="0" borderId="58" xfId="5" quotePrefix="1" applyNumberFormat="1" applyFont="1" applyBorder="1" applyAlignment="1">
      <alignment horizontal="left" vertical="center" wrapText="1"/>
    </xf>
    <xf numFmtId="0" fontId="57" fillId="0" borderId="0" xfId="0" applyFont="1"/>
    <xf numFmtId="0" fontId="30" fillId="0" borderId="16" xfId="2" applyFont="1" applyBorder="1" applyAlignment="1" applyProtection="1">
      <alignment horizontal="left" vertical="top"/>
    </xf>
    <xf numFmtId="3" fontId="36" fillId="0" borderId="67" xfId="5" applyNumberFormat="1" applyFont="1" applyFill="1" applyBorder="1" applyAlignment="1">
      <alignment vertical="center" wrapText="1"/>
    </xf>
    <xf numFmtId="3" fontId="36" fillId="0" borderId="19" xfId="5" applyNumberFormat="1" applyFont="1" applyFill="1" applyBorder="1" applyAlignment="1">
      <alignment vertical="center" wrapText="1"/>
    </xf>
    <xf numFmtId="3" fontId="36" fillId="0" borderId="22" xfId="5" applyNumberFormat="1" applyFont="1" applyFill="1" applyBorder="1" applyAlignment="1">
      <alignment vertical="center" wrapText="1"/>
    </xf>
    <xf numFmtId="3" fontId="36" fillId="0" borderId="50" xfId="5" applyNumberFormat="1" applyFont="1" applyFill="1" applyBorder="1" applyAlignment="1">
      <alignment vertical="center" wrapText="1"/>
    </xf>
    <xf numFmtId="3" fontId="36" fillId="0" borderId="41" xfId="5" applyNumberFormat="1" applyFont="1" applyFill="1" applyBorder="1" applyAlignment="1">
      <alignment vertical="center" wrapText="1"/>
    </xf>
    <xf numFmtId="3" fontId="36" fillId="0" borderId="16" xfId="5" applyNumberFormat="1" applyFont="1" applyFill="1" applyBorder="1" applyAlignment="1">
      <alignment vertical="center" wrapText="1"/>
    </xf>
    <xf numFmtId="3" fontId="36" fillId="0" borderId="34" xfId="5" applyNumberFormat="1" applyFont="1" applyFill="1" applyBorder="1" applyAlignment="1">
      <alignment vertical="center" wrapText="1"/>
    </xf>
    <xf numFmtId="3" fontId="36" fillId="0" borderId="35" xfId="5" applyNumberFormat="1" applyFont="1" applyFill="1" applyBorder="1" applyAlignment="1">
      <alignment vertical="center" wrapText="1"/>
    </xf>
    <xf numFmtId="3" fontId="36" fillId="0" borderId="38" xfId="5" applyNumberFormat="1" applyFont="1" applyFill="1" applyBorder="1" applyAlignment="1">
      <alignment vertical="center" wrapText="1"/>
    </xf>
    <xf numFmtId="3" fontId="36" fillId="0" borderId="36" xfId="5" applyNumberFormat="1" applyFont="1" applyFill="1" applyBorder="1" applyAlignment="1">
      <alignment vertical="center" wrapText="1"/>
    </xf>
    <xf numFmtId="3" fontId="36" fillId="0" borderId="39" xfId="5" applyNumberFormat="1" applyFont="1" applyFill="1" applyBorder="1" applyAlignment="1">
      <alignment vertical="center" wrapText="1"/>
    </xf>
    <xf numFmtId="3" fontId="36" fillId="0" borderId="45" xfId="5" applyNumberFormat="1" applyFont="1" applyFill="1" applyBorder="1" applyAlignment="1">
      <alignment vertical="center" wrapText="1"/>
    </xf>
    <xf numFmtId="3" fontId="36" fillId="0" borderId="30" xfId="5" applyNumberFormat="1" applyFont="1" applyFill="1" applyBorder="1" applyAlignment="1">
      <alignment vertical="center" wrapText="1"/>
    </xf>
    <xf numFmtId="3" fontId="36" fillId="0" borderId="68" xfId="5" applyNumberFormat="1" applyFont="1" applyFill="1" applyBorder="1" applyAlignment="1">
      <alignment vertical="center" wrapText="1"/>
    </xf>
    <xf numFmtId="0" fontId="37" fillId="0" borderId="31" xfId="5" applyFont="1" applyFill="1" applyBorder="1" applyAlignment="1">
      <alignment vertical="center" wrapText="1"/>
    </xf>
    <xf numFmtId="0" fontId="37" fillId="0" borderId="34" xfId="5" applyFont="1" applyFill="1" applyBorder="1" applyAlignment="1">
      <alignment vertical="center" wrapText="1"/>
    </xf>
    <xf numFmtId="9" fontId="37" fillId="0" borderId="44" xfId="3" applyFont="1" applyFill="1" applyBorder="1" applyAlignment="1">
      <alignment vertical="center" wrapText="1"/>
    </xf>
    <xf numFmtId="9" fontId="37" fillId="0" borderId="47" xfId="3" applyFont="1" applyFill="1" applyBorder="1" applyAlignment="1">
      <alignment vertical="center" wrapText="1"/>
    </xf>
    <xf numFmtId="9" fontId="33" fillId="0" borderId="1" xfId="3" applyFont="1" applyFill="1" applyBorder="1" applyAlignment="1">
      <alignment horizontal="right" vertical="top" wrapText="1"/>
    </xf>
    <xf numFmtId="9" fontId="37" fillId="0" borderId="19" xfId="3" applyFont="1" applyFill="1" applyBorder="1" applyAlignment="1">
      <alignment vertical="center" wrapText="1"/>
    </xf>
    <xf numFmtId="9" fontId="37" fillId="0" borderId="43" xfId="3" applyFont="1" applyFill="1" applyBorder="1" applyAlignment="1">
      <alignment vertical="center" wrapText="1"/>
    </xf>
    <xf numFmtId="170" fontId="37" fillId="0" borderId="44" xfId="3" applyNumberFormat="1" applyFont="1" applyFill="1" applyBorder="1" applyAlignment="1">
      <alignment vertical="center" wrapText="1"/>
    </xf>
    <xf numFmtId="10" fontId="37" fillId="0" borderId="44" xfId="3" applyNumberFormat="1" applyFont="1" applyFill="1" applyBorder="1" applyAlignment="1">
      <alignment vertical="center" wrapText="1"/>
    </xf>
    <xf numFmtId="10" fontId="30" fillId="0" borderId="1" xfId="3" applyNumberFormat="1" applyFont="1" applyFill="1" applyBorder="1" applyAlignment="1">
      <alignment horizontal="right" vertical="top" wrapText="1"/>
    </xf>
    <xf numFmtId="10" fontId="37" fillId="0" borderId="19" xfId="3" applyNumberFormat="1" applyFont="1" applyFill="1" applyBorder="1" applyAlignment="1">
      <alignment vertical="center" wrapText="1"/>
    </xf>
    <xf numFmtId="10" fontId="36" fillId="0" borderId="43" xfId="3" applyNumberFormat="1" applyFont="1" applyFill="1" applyBorder="1" applyAlignment="1">
      <alignment vertical="center" wrapText="1"/>
    </xf>
    <xf numFmtId="9" fontId="36" fillId="0" borderId="44" xfId="3" applyFont="1" applyFill="1" applyBorder="1" applyAlignment="1">
      <alignment vertical="center" wrapText="1"/>
    </xf>
    <xf numFmtId="10" fontId="34" fillId="13" borderId="7" xfId="3" applyNumberFormat="1" applyFont="1" applyFill="1" applyBorder="1" applyAlignment="1">
      <alignment horizontal="center" vertical="center" wrapText="1"/>
    </xf>
    <xf numFmtId="10" fontId="36" fillId="13" borderId="12" xfId="3" applyNumberFormat="1" applyFont="1" applyFill="1" applyBorder="1" applyAlignment="1">
      <alignment vertical="center" wrapText="1"/>
    </xf>
    <xf numFmtId="9" fontId="4" fillId="3" borderId="7" xfId="0" applyNumberFormat="1" applyFont="1" applyFill="1" applyBorder="1" applyAlignment="1" applyProtection="1">
      <alignment vertical="top"/>
      <protection locked="0"/>
    </xf>
    <xf numFmtId="49" fontId="46" fillId="0" borderId="58" xfId="5" applyNumberFormat="1" applyFont="1" applyBorder="1" applyAlignment="1">
      <alignment horizontal="center" vertical="center"/>
    </xf>
    <xf numFmtId="170" fontId="4" fillId="6" borderId="8" xfId="0" applyNumberFormat="1" applyFont="1" applyFill="1" applyBorder="1" applyAlignment="1" applyProtection="1">
      <alignment horizontal="center" vertical="top"/>
    </xf>
    <xf numFmtId="10" fontId="4" fillId="4" borderId="8" xfId="0" applyNumberFormat="1" applyFont="1" applyFill="1" applyBorder="1" applyAlignment="1" applyProtection="1">
      <alignment horizontal="center" vertical="top"/>
    </xf>
    <xf numFmtId="10" fontId="25" fillId="6" borderId="8" xfId="0" applyNumberFormat="1" applyFont="1" applyFill="1" applyBorder="1" applyAlignment="1" applyProtection="1">
      <alignment horizontal="center" vertical="top"/>
    </xf>
    <xf numFmtId="10" fontId="36" fillId="0" borderId="41" xfId="3" applyNumberFormat="1" applyFont="1" applyFill="1" applyBorder="1" applyAlignment="1">
      <alignment vertical="center" wrapText="1"/>
    </xf>
    <xf numFmtId="165" fontId="36" fillId="13" borderId="12" xfId="4" applyNumberFormat="1" applyFont="1" applyFill="1" applyBorder="1" applyAlignment="1">
      <alignment vertical="center" wrapText="1"/>
    </xf>
    <xf numFmtId="165" fontId="36" fillId="0" borderId="51" xfId="4" applyNumberFormat="1" applyFont="1" applyFill="1" applyBorder="1" applyAlignment="1">
      <alignment vertical="center" wrapText="1"/>
    </xf>
    <xf numFmtId="165" fontId="36" fillId="0" borderId="43" xfId="4" applyNumberFormat="1" applyFont="1" applyFill="1" applyBorder="1" applyAlignment="1">
      <alignment vertical="center" wrapText="1"/>
    </xf>
    <xf numFmtId="165" fontId="36" fillId="0" borderId="46" xfId="4" applyNumberFormat="1" applyFont="1" applyFill="1" applyBorder="1" applyAlignment="1">
      <alignment vertical="center" wrapText="1"/>
    </xf>
    <xf numFmtId="165" fontId="36" fillId="0" borderId="48" xfId="4" applyNumberFormat="1" applyFont="1" applyFill="1" applyBorder="1" applyAlignment="1">
      <alignment vertical="center" wrapText="1"/>
    </xf>
    <xf numFmtId="165" fontId="36" fillId="0" borderId="42" xfId="4" applyNumberFormat="1" applyFont="1" applyFill="1" applyBorder="1" applyAlignment="1">
      <alignment vertical="center" wrapText="1"/>
    </xf>
    <xf numFmtId="165" fontId="36" fillId="0" borderId="44" xfId="4" applyNumberFormat="1" applyFont="1" applyFill="1" applyBorder="1" applyAlignment="1">
      <alignment vertical="center" wrapText="1"/>
    </xf>
    <xf numFmtId="165" fontId="36" fillId="0" borderId="47" xfId="4" applyNumberFormat="1" applyFont="1" applyFill="1" applyBorder="1" applyAlignment="1">
      <alignment vertical="center" wrapText="1"/>
    </xf>
    <xf numFmtId="165" fontId="36" fillId="0" borderId="49" xfId="4" applyNumberFormat="1" applyFont="1" applyFill="1" applyBorder="1" applyAlignment="1">
      <alignment vertical="center" wrapText="1"/>
    </xf>
    <xf numFmtId="0" fontId="17" fillId="3" borderId="8" xfId="2" applyFill="1" applyBorder="1" applyAlignment="1" applyProtection="1">
      <alignment horizontal="left" vertical="top"/>
      <protection locked="0"/>
    </xf>
    <xf numFmtId="0" fontId="17" fillId="3" borderId="8" xfId="2" applyFill="1" applyBorder="1" applyAlignment="1" applyProtection="1">
      <alignment vertical="top"/>
      <protection locked="0"/>
    </xf>
    <xf numFmtId="9" fontId="4" fillId="4" borderId="8" xfId="3" applyFont="1" applyFill="1" applyBorder="1" applyAlignment="1">
      <alignment horizontal="center" vertical="top"/>
    </xf>
    <xf numFmtId="3" fontId="61" fillId="29" borderId="69" xfId="0" applyNumberFormat="1" applyFont="1" applyFill="1" applyBorder="1" applyAlignment="1">
      <alignment horizontal="right" vertical="top" wrapText="1"/>
    </xf>
    <xf numFmtId="9" fontId="4" fillId="0" borderId="12" xfId="0" applyNumberFormat="1" applyFont="1" applyBorder="1" applyAlignment="1" applyProtection="1">
      <alignment vertical="top" wrapText="1"/>
    </xf>
    <xf numFmtId="3" fontId="4" fillId="3" borderId="8" xfId="0" applyNumberFormat="1" applyFont="1" applyFill="1" applyBorder="1" applyAlignment="1" applyProtection="1">
      <alignment vertical="center"/>
      <protection locked="0"/>
    </xf>
    <xf numFmtId="0" fontId="4" fillId="3" borderId="7" xfId="0" applyFont="1" applyFill="1" applyBorder="1" applyAlignment="1" applyProtection="1">
      <alignment vertical="center"/>
      <protection locked="0"/>
    </xf>
    <xf numFmtId="3" fontId="4" fillId="3" borderId="7" xfId="0" applyNumberFormat="1" applyFont="1" applyFill="1" applyBorder="1" applyAlignment="1" applyProtection="1">
      <alignment vertical="center"/>
      <protection locked="0"/>
    </xf>
    <xf numFmtId="0" fontId="31" fillId="12" borderId="14" xfId="0" applyFont="1" applyFill="1" applyBorder="1" applyAlignment="1">
      <alignment horizontal="center" vertical="center" wrapText="1"/>
    </xf>
    <xf numFmtId="0" fontId="31" fillId="12" borderId="15" xfId="0" applyFont="1" applyFill="1" applyBorder="1" applyAlignment="1">
      <alignment horizontal="center" vertical="center" wrapText="1"/>
    </xf>
    <xf numFmtId="0" fontId="31" fillId="12" borderId="7" xfId="0" applyFont="1" applyFill="1" applyBorder="1" applyAlignment="1">
      <alignment horizontal="center" vertical="center" wrapText="1"/>
    </xf>
    <xf numFmtId="0" fontId="31" fillId="12" borderId="2" xfId="5" applyFont="1" applyFill="1" applyBorder="1" applyAlignment="1">
      <alignment horizontal="center" vertical="center" wrapText="1"/>
    </xf>
    <xf numFmtId="0" fontId="31" fillId="12" borderId="3" xfId="5" applyFont="1" applyFill="1" applyBorder="1" applyAlignment="1">
      <alignment horizontal="center" vertical="center" wrapText="1"/>
    </xf>
    <xf numFmtId="0" fontId="31" fillId="12" borderId="4" xfId="5" applyFont="1" applyFill="1" applyBorder="1" applyAlignment="1">
      <alignment horizontal="center" vertical="center" wrapText="1"/>
    </xf>
    <xf numFmtId="0" fontId="31" fillId="12" borderId="10" xfId="5" applyFont="1" applyFill="1" applyBorder="1" applyAlignment="1">
      <alignment horizontal="center" vertical="center" wrapText="1"/>
    </xf>
    <xf numFmtId="0" fontId="31" fillId="12" borderId="11" xfId="5" applyFont="1" applyFill="1" applyBorder="1" applyAlignment="1">
      <alignment horizontal="center" vertical="center" wrapText="1"/>
    </xf>
    <xf numFmtId="0" fontId="31" fillId="12" borderId="8" xfId="5" applyFont="1" applyFill="1" applyBorder="1" applyAlignment="1">
      <alignment horizontal="center" vertical="center" wrapText="1"/>
    </xf>
    <xf numFmtId="0" fontId="30" fillId="11" borderId="14" xfId="5" applyFont="1" applyFill="1" applyBorder="1" applyAlignment="1">
      <alignment horizontal="center" vertical="center" wrapText="1"/>
    </xf>
    <xf numFmtId="0" fontId="30" fillId="11" borderId="15" xfId="5" applyFont="1" applyFill="1" applyBorder="1" applyAlignment="1">
      <alignment horizontal="center" vertical="center" wrapText="1"/>
    </xf>
    <xf numFmtId="0" fontId="30" fillId="11" borderId="7" xfId="5" applyFont="1" applyFill="1" applyBorder="1" applyAlignment="1">
      <alignment horizontal="center" vertical="center" wrapText="1"/>
    </xf>
    <xf numFmtId="0" fontId="60" fillId="28" borderId="31" xfId="0" applyFont="1" applyFill="1" applyBorder="1" applyAlignment="1" applyProtection="1">
      <alignment horizontal="center" vertical="center" wrapText="1"/>
      <protection locked="0"/>
    </xf>
    <xf numFmtId="0" fontId="60" fillId="28" borderId="38" xfId="0" applyFont="1" applyFill="1" applyBorder="1" applyAlignment="1" applyProtection="1">
      <alignment horizontal="center" vertical="center" wrapText="1"/>
      <protection locked="0"/>
    </xf>
    <xf numFmtId="0" fontId="60" fillId="28" borderId="32" xfId="0" applyFont="1" applyFill="1" applyBorder="1" applyAlignment="1" applyProtection="1">
      <alignment horizontal="center" vertical="center" wrapText="1"/>
      <protection locked="0"/>
    </xf>
    <xf numFmtId="0" fontId="60" fillId="28" borderId="36" xfId="0" applyFont="1" applyFill="1" applyBorder="1" applyAlignment="1" applyProtection="1">
      <alignment horizontal="center" vertical="center" wrapText="1"/>
      <protection locked="0"/>
    </xf>
    <xf numFmtId="0" fontId="60" fillId="28" borderId="33" xfId="0" applyFont="1" applyFill="1" applyBorder="1" applyAlignment="1" applyProtection="1">
      <alignment horizontal="center" vertical="center" wrapText="1"/>
      <protection locked="0"/>
    </xf>
    <xf numFmtId="0" fontId="60" fillId="28" borderId="39" xfId="0" applyFont="1" applyFill="1" applyBorder="1" applyAlignment="1" applyProtection="1">
      <alignment horizontal="center" vertical="center" wrapText="1"/>
      <protection locked="0"/>
    </xf>
    <xf numFmtId="0" fontId="36" fillId="13" borderId="2" xfId="5" applyFont="1" applyFill="1" applyBorder="1" applyAlignment="1">
      <alignment horizontal="center" vertical="center" wrapText="1"/>
    </xf>
    <xf numFmtId="0" fontId="36" fillId="13" borderId="10" xfId="5" applyFont="1" applyFill="1" applyBorder="1" applyAlignment="1">
      <alignment horizontal="center" vertical="center" wrapText="1"/>
    </xf>
    <xf numFmtId="0" fontId="33" fillId="0" borderId="0" xfId="5" applyFont="1" applyFill="1" applyBorder="1" applyAlignment="1">
      <alignment horizontal="center" vertical="center" wrapText="1"/>
    </xf>
    <xf numFmtId="0" fontId="33" fillId="0" borderId="0" xfId="5" applyFont="1" applyFill="1" applyBorder="1" applyAlignment="1">
      <alignment horizontal="left" vertical="center" wrapText="1"/>
    </xf>
    <xf numFmtId="0" fontId="37" fillId="0" borderId="0" xfId="5" applyFont="1" applyFill="1" applyBorder="1" applyAlignment="1">
      <alignment horizontal="justify" vertical="center" wrapText="1"/>
    </xf>
    <xf numFmtId="0" fontId="33" fillId="13" borderId="2" xfId="5" applyFont="1" applyFill="1" applyBorder="1" applyAlignment="1">
      <alignment horizontal="center" vertical="center" wrapText="1"/>
    </xf>
    <xf numFmtId="0" fontId="33" fillId="13" borderId="10" xfId="5" applyFont="1" applyFill="1" applyBorder="1" applyAlignment="1">
      <alignment horizontal="center" vertical="center" wrapText="1"/>
    </xf>
    <xf numFmtId="0" fontId="35" fillId="13" borderId="14" xfId="5" applyFont="1" applyFill="1" applyBorder="1" applyAlignment="1">
      <alignment horizontal="center" vertical="top" wrapText="1"/>
    </xf>
    <xf numFmtId="0" fontId="35" fillId="13" borderId="15" xfId="5" applyFont="1" applyFill="1" applyBorder="1" applyAlignment="1">
      <alignment horizontal="center" vertical="top" wrapText="1"/>
    </xf>
    <xf numFmtId="0" fontId="35" fillId="13" borderId="3" xfId="5" applyFont="1" applyFill="1" applyBorder="1" applyAlignment="1">
      <alignment horizontal="center" vertical="top" wrapText="1"/>
    </xf>
    <xf numFmtId="0" fontId="31" fillId="14" borderId="14" xfId="5" applyFont="1" applyFill="1" applyBorder="1" applyAlignment="1">
      <alignment horizontal="center" vertical="top" wrapText="1"/>
    </xf>
    <xf numFmtId="0" fontId="31" fillId="14" borderId="15" xfId="5" applyFont="1" applyFill="1" applyBorder="1" applyAlignment="1">
      <alignment horizontal="center" vertical="top" wrapText="1"/>
    </xf>
    <xf numFmtId="0" fontId="34" fillId="13" borderId="14" xfId="5" applyFont="1" applyFill="1" applyBorder="1" applyAlignment="1">
      <alignment horizontal="center" vertical="center" wrapText="1"/>
    </xf>
    <xf numFmtId="0" fontId="34" fillId="13" borderId="7" xfId="5"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0" xfId="5" applyFont="1" applyFill="1" applyBorder="1" applyAlignment="1">
      <alignment horizontal="left" vertical="center" wrapText="1"/>
    </xf>
    <xf numFmtId="0" fontId="39" fillId="11" borderId="11" xfId="5" applyFont="1" applyFill="1" applyBorder="1" applyAlignment="1">
      <alignment horizontal="center" vertical="center"/>
    </xf>
    <xf numFmtId="0" fontId="39" fillId="13" borderId="2" xfId="5" applyFont="1" applyFill="1" applyBorder="1" applyAlignment="1">
      <alignment horizontal="center" vertical="center" wrapText="1"/>
    </xf>
    <xf numFmtId="0" fontId="39" fillId="13" borderId="52" xfId="5" applyFont="1" applyFill="1" applyBorder="1" applyAlignment="1">
      <alignment horizontal="center" vertical="center" wrapText="1"/>
    </xf>
    <xf numFmtId="0" fontId="39" fillId="13" borderId="14" xfId="5" applyFont="1" applyFill="1" applyBorder="1" applyAlignment="1">
      <alignment horizontal="center" vertical="center" wrapText="1"/>
    </xf>
    <xf numFmtId="0" fontId="39" fillId="13" borderId="7" xfId="5" applyFont="1" applyFill="1" applyBorder="1" applyAlignment="1">
      <alignment horizontal="center" vertical="center" wrapText="1"/>
    </xf>
    <xf numFmtId="49" fontId="46" fillId="0" borderId="57" xfId="5" applyNumberFormat="1" applyFont="1" applyBorder="1" applyAlignment="1">
      <alignment horizontal="center" vertical="center" wrapText="1"/>
    </xf>
    <xf numFmtId="49" fontId="46" fillId="0" borderId="55" xfId="5" applyNumberFormat="1" applyFont="1" applyBorder="1" applyAlignment="1">
      <alignment horizontal="center" vertical="center" wrapText="1"/>
    </xf>
    <xf numFmtId="49" fontId="46" fillId="0" borderId="58" xfId="5" applyNumberFormat="1" applyFont="1" applyBorder="1" applyAlignment="1">
      <alignment horizontal="center" vertical="center" wrapText="1"/>
    </xf>
    <xf numFmtId="49" fontId="46" fillId="0" borderId="58" xfId="5" applyNumberFormat="1" applyFont="1" applyBorder="1" applyAlignment="1">
      <alignment horizontal="center" vertical="center"/>
    </xf>
    <xf numFmtId="0" fontId="46" fillId="0" borderId="58" xfId="5" applyFont="1" applyBorder="1" applyAlignment="1">
      <alignment horizontal="center" vertical="center" wrapText="1"/>
    </xf>
    <xf numFmtId="0" fontId="32" fillId="11" borderId="14" xfId="5" applyFill="1" applyBorder="1" applyAlignment="1">
      <alignment horizontal="center"/>
    </xf>
    <xf numFmtId="0" fontId="32" fillId="11" borderId="15" xfId="5" applyFill="1" applyBorder="1" applyAlignment="1">
      <alignment horizontal="center"/>
    </xf>
    <xf numFmtId="0" fontId="21" fillId="11" borderId="15" xfId="5" applyFont="1" applyFill="1" applyBorder="1" applyAlignment="1">
      <alignment horizontal="center"/>
    </xf>
    <xf numFmtId="0" fontId="32" fillId="11" borderId="7" xfId="5" applyFill="1" applyBorder="1" applyAlignment="1">
      <alignment horizontal="center"/>
    </xf>
    <xf numFmtId="0" fontId="43" fillId="0" borderId="2" xfId="5" applyFont="1" applyBorder="1" applyAlignment="1" applyProtection="1">
      <alignment horizontal="center"/>
    </xf>
    <xf numFmtId="0" fontId="43" fillId="0" borderId="3" xfId="5" applyFont="1" applyBorder="1" applyAlignment="1" applyProtection="1">
      <alignment horizontal="center"/>
    </xf>
    <xf numFmtId="0" fontId="44" fillId="0" borderId="3" xfId="5" applyFont="1" applyBorder="1" applyAlignment="1" applyProtection="1">
      <alignment horizontal="center"/>
    </xf>
    <xf numFmtId="0" fontId="43" fillId="0" borderId="4" xfId="5" applyFont="1" applyBorder="1" applyAlignment="1" applyProtection="1">
      <alignment horizontal="center"/>
    </xf>
    <xf numFmtId="0" fontId="43" fillId="0" borderId="9" xfId="5" applyFont="1" applyBorder="1" applyAlignment="1" applyProtection="1">
      <alignment horizontal="center"/>
    </xf>
    <xf numFmtId="0" fontId="43" fillId="0" borderId="0" xfId="5" applyFont="1" applyBorder="1" applyAlignment="1" applyProtection="1">
      <alignment horizontal="center"/>
    </xf>
    <xf numFmtId="0" fontId="44" fillId="0" borderId="0" xfId="5" applyFont="1" applyBorder="1" applyAlignment="1" applyProtection="1">
      <alignment horizontal="center"/>
    </xf>
    <xf numFmtId="0" fontId="43" fillId="0" borderId="6" xfId="5" applyFont="1" applyBorder="1" applyAlignment="1" applyProtection="1">
      <alignment horizontal="center"/>
    </xf>
    <xf numFmtId="0" fontId="43" fillId="0" borderId="10" xfId="5" applyFont="1" applyBorder="1" applyAlignment="1" applyProtection="1">
      <alignment horizontal="center"/>
    </xf>
    <xf numFmtId="0" fontId="43" fillId="0" borderId="11" xfId="5" applyFont="1" applyBorder="1" applyAlignment="1" applyProtection="1">
      <alignment horizontal="center"/>
    </xf>
    <xf numFmtId="0" fontId="44" fillId="0" borderId="11" xfId="5" applyFont="1" applyBorder="1" applyAlignment="1" applyProtection="1">
      <alignment horizontal="center"/>
    </xf>
    <xf numFmtId="0" fontId="43" fillId="0" borderId="8" xfId="5" applyFont="1" applyBorder="1" applyAlignment="1" applyProtection="1">
      <alignment horizontal="center"/>
    </xf>
    <xf numFmtId="0" fontId="45" fillId="0" borderId="53" xfId="0" applyFont="1" applyBorder="1" applyAlignment="1">
      <alignment horizontal="center" vertical="center" wrapText="1"/>
    </xf>
    <xf numFmtId="0" fontId="45" fillId="0" borderId="53" xfId="0" applyFont="1" applyBorder="1" applyAlignment="1">
      <alignment horizontal="center" vertical="center"/>
    </xf>
    <xf numFmtId="0" fontId="45" fillId="0" borderId="54" xfId="0" applyFont="1" applyBorder="1" applyAlignment="1">
      <alignment horizontal="center" vertical="center"/>
    </xf>
    <xf numFmtId="49" fontId="47" fillId="0" borderId="55" xfId="5" applyNumberFormat="1" applyFont="1" applyBorder="1" applyAlignment="1">
      <alignment horizontal="center" vertical="center" wrapText="1"/>
    </xf>
    <xf numFmtId="49" fontId="46" fillId="0" borderId="56" xfId="5" applyNumberFormat="1" applyFont="1" applyBorder="1" applyAlignment="1">
      <alignment horizontal="center" vertical="center" wrapText="1"/>
    </xf>
    <xf numFmtId="49" fontId="46" fillId="0" borderId="53" xfId="5" applyNumberFormat="1" applyFont="1" applyBorder="1" applyAlignment="1">
      <alignment horizontal="center" vertical="center" wrapText="1"/>
    </xf>
    <xf numFmtId="49" fontId="46" fillId="0" borderId="54" xfId="5" applyNumberFormat="1" applyFont="1" applyBorder="1" applyAlignment="1">
      <alignment horizontal="center" vertical="center" wrapText="1"/>
    </xf>
    <xf numFmtId="49" fontId="46" fillId="9" borderId="57" xfId="5" applyNumberFormat="1" applyFont="1" applyFill="1" applyBorder="1" applyAlignment="1">
      <alignment horizontal="center" vertical="center" wrapText="1"/>
    </xf>
    <xf numFmtId="49" fontId="46" fillId="9" borderId="55" xfId="5" applyNumberFormat="1" applyFont="1" applyFill="1" applyBorder="1" applyAlignment="1">
      <alignment horizontal="center" vertical="center" wrapText="1"/>
    </xf>
    <xf numFmtId="0" fontId="33" fillId="11" borderId="11" xfId="5" applyFont="1" applyFill="1" applyBorder="1" applyAlignment="1">
      <alignment horizontal="center" vertical="center"/>
    </xf>
    <xf numFmtId="0" fontId="33" fillId="13" borderId="4" xfId="5" applyFont="1" applyFill="1" applyBorder="1" applyAlignment="1">
      <alignment horizontal="center" vertical="center" wrapText="1"/>
    </xf>
    <xf numFmtId="0" fontId="33" fillId="13" borderId="14" xfId="5" applyFont="1" applyFill="1" applyBorder="1" applyAlignment="1">
      <alignment horizontal="center" vertical="center" wrapText="1"/>
    </xf>
    <xf numFmtId="0" fontId="33" fillId="13" borderId="7" xfId="5" applyFont="1" applyFill="1" applyBorder="1" applyAlignment="1">
      <alignment horizontal="center" vertical="center" wrapText="1"/>
    </xf>
    <xf numFmtId="49" fontId="49" fillId="0" borderId="61" xfId="0" quotePrefix="1" applyNumberFormat="1" applyFont="1" applyBorder="1" applyAlignment="1">
      <alignment horizontal="center" vertical="center" wrapText="1"/>
    </xf>
    <xf numFmtId="0" fontId="50" fillId="0" borderId="62" xfId="0" applyFont="1" applyBorder="1"/>
    <xf numFmtId="0" fontId="50" fillId="0" borderId="63" xfId="0" applyFont="1" applyBorder="1"/>
    <xf numFmtId="49" fontId="49" fillId="23" borderId="64" xfId="0" quotePrefix="1" applyNumberFormat="1" applyFont="1" applyFill="1" applyBorder="1" applyAlignment="1">
      <alignment horizontal="center" vertical="center" wrapText="1"/>
    </xf>
    <xf numFmtId="49" fontId="49" fillId="23" borderId="66" xfId="0" quotePrefix="1" applyNumberFormat="1" applyFont="1" applyFill="1" applyBorder="1" applyAlignment="1">
      <alignment horizontal="center" vertical="center" wrapText="1"/>
    </xf>
    <xf numFmtId="49" fontId="49" fillId="23" borderId="64" xfId="0" applyNumberFormat="1" applyFont="1" applyFill="1" applyBorder="1" applyAlignment="1">
      <alignment horizontal="center" vertical="center" wrapText="1"/>
    </xf>
    <xf numFmtId="49" fontId="49" fillId="23" borderId="66" xfId="0" applyNumberFormat="1" applyFont="1" applyFill="1" applyBorder="1" applyAlignment="1">
      <alignment horizontal="center" vertical="center" wrapText="1"/>
    </xf>
    <xf numFmtId="0" fontId="33" fillId="13" borderId="2" xfId="5" quotePrefix="1"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5" xfId="0" applyFont="1" applyFill="1" applyBorder="1" applyAlignment="1">
      <alignment horizontal="center" vertical="center" wrapText="1"/>
    </xf>
    <xf numFmtId="0" fontId="30" fillId="11" borderId="7" xfId="0" applyFont="1" applyFill="1" applyBorder="1" applyAlignment="1">
      <alignment horizontal="center" vertical="center" wrapText="1"/>
    </xf>
    <xf numFmtId="0" fontId="31" fillId="12" borderId="14" xfId="0" applyFont="1" applyFill="1" applyBorder="1" applyAlignment="1">
      <alignment horizontal="left" vertical="center" wrapText="1"/>
    </xf>
    <xf numFmtId="0" fontId="31" fillId="12" borderId="15" xfId="0" applyFont="1" applyFill="1" applyBorder="1" applyAlignment="1">
      <alignment horizontal="left" vertical="center" wrapText="1"/>
    </xf>
    <xf numFmtId="0" fontId="31" fillId="12" borderId="7" xfId="0" applyFont="1" applyFill="1" applyBorder="1" applyAlignment="1">
      <alignment horizontal="left" vertical="center" wrapText="1"/>
    </xf>
    <xf numFmtId="0" fontId="31" fillId="12" borderId="14" xfId="5" applyFont="1" applyFill="1" applyBorder="1" applyAlignment="1">
      <alignment horizontal="left" vertical="center" wrapText="1"/>
    </xf>
    <xf numFmtId="0" fontId="31" fillId="12" borderId="15" xfId="5" applyFont="1" applyFill="1" applyBorder="1" applyAlignment="1">
      <alignment horizontal="left" vertical="center" wrapText="1"/>
    </xf>
    <xf numFmtId="0" fontId="31" fillId="12" borderId="14" xfId="5" applyFont="1" applyFill="1" applyBorder="1" applyAlignment="1">
      <alignment horizontal="center" vertical="center" wrapText="1"/>
    </xf>
    <xf numFmtId="0" fontId="31" fillId="12" borderId="15" xfId="5" applyFont="1" applyFill="1" applyBorder="1" applyAlignment="1">
      <alignment horizontal="center" vertical="center" wrapText="1"/>
    </xf>
    <xf numFmtId="0" fontId="31" fillId="12" borderId="7" xfId="5" applyFont="1" applyFill="1" applyBorder="1" applyAlignment="1">
      <alignment horizontal="center" vertical="center" wrapText="1"/>
    </xf>
    <xf numFmtId="0" fontId="4" fillId="0" borderId="1" xfId="0" applyFont="1" applyBorder="1" applyAlignment="1" applyProtection="1">
      <alignment horizontal="left" vertical="top" wrapText="1"/>
    </xf>
    <xf numFmtId="0" fontId="4" fillId="0" borderId="5" xfId="0" applyFont="1" applyBorder="1" applyAlignment="1" applyProtection="1">
      <alignment horizontal="left" vertical="top" wrapText="1"/>
    </xf>
    <xf numFmtId="0" fontId="4" fillId="0" borderId="13" xfId="0" applyFont="1" applyBorder="1" applyAlignment="1" applyProtection="1">
      <alignment horizontal="left" vertical="top" wrapText="1"/>
    </xf>
    <xf numFmtId="0" fontId="3" fillId="0" borderId="10" xfId="0" applyFont="1" applyBorder="1" applyAlignment="1" applyProtection="1">
      <alignment vertical="top" wrapText="1"/>
    </xf>
    <xf numFmtId="0" fontId="3" fillId="0" borderId="11" xfId="0" applyFont="1" applyBorder="1" applyAlignment="1" applyProtection="1">
      <alignment vertical="top" wrapText="1"/>
    </xf>
    <xf numFmtId="0" fontId="3" fillId="0" borderId="8" xfId="0" applyFont="1" applyBorder="1" applyAlignment="1" applyProtection="1">
      <alignment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3" fillId="0" borderId="9" xfId="0" applyFont="1" applyBorder="1" applyAlignment="1" applyProtection="1">
      <alignment vertical="top" wrapText="1"/>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4" fillId="0" borderId="9" xfId="0" applyFont="1" applyBorder="1" applyAlignment="1" applyProtection="1">
      <alignment vertical="top" wrapText="1"/>
    </xf>
    <xf numFmtId="0" fontId="4" fillId="0" borderId="0" xfId="0" applyFont="1" applyBorder="1" applyAlignment="1" applyProtection="1">
      <alignment vertical="top" wrapText="1"/>
    </xf>
    <xf numFmtId="0" fontId="4" fillId="0" borderId="6" xfId="0" applyFont="1" applyBorder="1" applyAlignment="1" applyProtection="1">
      <alignment vertical="top" wrapText="1"/>
    </xf>
    <xf numFmtId="0" fontId="9" fillId="0" borderId="9" xfId="0" applyFont="1" applyBorder="1" applyAlignment="1" applyProtection="1">
      <alignment vertical="top" wrapText="1"/>
    </xf>
    <xf numFmtId="0" fontId="9" fillId="0" borderId="0" xfId="0" applyFont="1" applyBorder="1" applyAlignment="1" applyProtection="1">
      <alignment vertical="top" wrapText="1"/>
    </xf>
    <xf numFmtId="0" fontId="9" fillId="0" borderId="6" xfId="0" applyFont="1" applyBorder="1" applyAlignment="1" applyProtection="1">
      <alignment vertical="top" wrapText="1"/>
    </xf>
    <xf numFmtId="0" fontId="3" fillId="0" borderId="2" xfId="0" applyFont="1" applyBorder="1" applyAlignment="1" applyProtection="1">
      <alignment vertical="top" wrapText="1"/>
    </xf>
    <xf numFmtId="0" fontId="3" fillId="0" borderId="3" xfId="0" applyFont="1" applyBorder="1" applyAlignment="1" applyProtection="1">
      <alignment vertical="top" wrapText="1"/>
    </xf>
    <xf numFmtId="0" fontId="3" fillId="0" borderId="4"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 xfId="0" applyFont="1" applyBorder="1" applyAlignment="1" applyProtection="1">
      <alignment vertical="top" wrapText="1"/>
    </xf>
    <xf numFmtId="0" fontId="4" fillId="0" borderId="5" xfId="0" applyFont="1" applyBorder="1" applyAlignment="1" applyProtection="1">
      <alignment vertical="top" wrapText="1"/>
    </xf>
    <xf numFmtId="0" fontId="4" fillId="0" borderId="13" xfId="0" applyFont="1" applyBorder="1" applyAlignment="1" applyProtection="1">
      <alignment vertical="top" wrapText="1"/>
    </xf>
    <xf numFmtId="0" fontId="3" fillId="3" borderId="16" xfId="0" applyFont="1" applyFill="1" applyBorder="1" applyAlignment="1" applyProtection="1">
      <alignment horizontal="center" vertical="top" wrapText="1"/>
      <protection locked="0"/>
    </xf>
    <xf numFmtId="9" fontId="4" fillId="4" borderId="14" xfId="0" applyNumberFormat="1" applyFont="1" applyFill="1" applyBorder="1" applyAlignment="1" applyProtection="1">
      <alignment horizontal="right" vertical="top"/>
    </xf>
    <xf numFmtId="9" fontId="4" fillId="4" borderId="7" xfId="0" applyNumberFormat="1" applyFont="1" applyFill="1" applyBorder="1" applyAlignment="1" applyProtection="1">
      <alignment horizontal="right" vertical="top"/>
    </xf>
    <xf numFmtId="9" fontId="3" fillId="0" borderId="2" xfId="0" applyNumberFormat="1" applyFont="1" applyFill="1" applyBorder="1" applyAlignment="1" applyProtection="1">
      <alignment vertical="top" wrapText="1"/>
    </xf>
    <xf numFmtId="9" fontId="3" fillId="0" borderId="3" xfId="0" applyNumberFormat="1" applyFont="1" applyFill="1" applyBorder="1" applyAlignment="1" applyProtection="1">
      <alignment vertical="top" wrapText="1"/>
    </xf>
    <xf numFmtId="9" fontId="3" fillId="0" borderId="4" xfId="0" applyNumberFormat="1" applyFont="1" applyFill="1" applyBorder="1" applyAlignment="1" applyProtection="1">
      <alignment vertical="top" wrapText="1"/>
    </xf>
    <xf numFmtId="0" fontId="4" fillId="0" borderId="14" xfId="0" applyFont="1" applyBorder="1" applyAlignment="1" applyProtection="1">
      <alignment vertical="top" wrapText="1"/>
    </xf>
    <xf numFmtId="0" fontId="4" fillId="0" borderId="15" xfId="0" applyFont="1" applyBorder="1" applyAlignment="1" applyProtection="1">
      <alignment vertical="top" wrapText="1"/>
    </xf>
    <xf numFmtId="0" fontId="4" fillId="0" borderId="7" xfId="0" applyFont="1" applyBorder="1" applyAlignment="1" applyProtection="1">
      <alignment vertical="top" wrapText="1"/>
    </xf>
    <xf numFmtId="0" fontId="4" fillId="0" borderId="10" xfId="0" applyFont="1" applyBorder="1" applyAlignment="1" applyProtection="1">
      <alignment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6" fillId="0" borderId="10" xfId="0" applyFont="1" applyBorder="1" applyAlignment="1" applyProtection="1">
      <alignment vertical="top" wrapText="1"/>
    </xf>
    <xf numFmtId="0" fontId="6" fillId="0" borderId="11" xfId="0" applyFont="1" applyBorder="1" applyAlignment="1" applyProtection="1">
      <alignment vertical="top" wrapText="1"/>
    </xf>
    <xf numFmtId="0" fontId="6" fillId="0" borderId="8" xfId="0" applyFont="1" applyBorder="1" applyAlignment="1" applyProtection="1">
      <alignment vertical="top" wrapText="1"/>
    </xf>
    <xf numFmtId="0" fontId="0" fillId="0" borderId="9" xfId="0" applyBorder="1" applyAlignment="1" applyProtection="1">
      <alignment vertical="top" wrapText="1"/>
    </xf>
    <xf numFmtId="0" fontId="0" fillId="0" borderId="0" xfId="0" applyBorder="1" applyAlignment="1" applyProtection="1">
      <alignment vertical="top" wrapText="1"/>
    </xf>
    <xf numFmtId="0" fontId="0" fillId="0" borderId="6" xfId="0" applyBorder="1" applyAlignment="1" applyProtection="1">
      <alignment vertical="top" wrapText="1"/>
    </xf>
    <xf numFmtId="0" fontId="4" fillId="0" borderId="0" xfId="0" applyFont="1" applyBorder="1" applyAlignment="1" applyProtection="1">
      <alignment horizontal="right" vertical="top" wrapText="1"/>
    </xf>
    <xf numFmtId="0" fontId="0" fillId="0" borderId="27" xfId="0" applyFill="1" applyBorder="1" applyAlignment="1" applyProtection="1">
      <alignment horizontal="left" vertical="top" wrapText="1"/>
      <protection locked="0"/>
    </xf>
    <xf numFmtId="0" fontId="0" fillId="0" borderId="0" xfId="0" applyFill="1" applyAlignment="1" applyProtection="1">
      <alignment horizontal="left" vertical="top" wrapText="1"/>
      <protection locked="0"/>
    </xf>
    <xf numFmtId="0" fontId="14" fillId="0" borderId="0" xfId="0" applyFont="1" applyFill="1" applyBorder="1" applyAlignment="1" applyProtection="1">
      <alignment horizontal="left" vertical="top" wrapText="1"/>
      <protection locked="0"/>
    </xf>
    <xf numFmtId="0" fontId="14" fillId="3" borderId="18" xfId="0" applyFont="1" applyFill="1" applyBorder="1" applyAlignment="1" applyProtection="1">
      <alignment horizontal="left" vertical="top" wrapText="1"/>
      <protection locked="0"/>
    </xf>
    <xf numFmtId="0" fontId="14" fillId="3" borderId="19" xfId="0" applyFont="1" applyFill="1" applyBorder="1" applyAlignment="1" applyProtection="1">
      <alignment horizontal="left" vertical="top" wrapText="1"/>
      <protection locked="0"/>
    </xf>
    <xf numFmtId="0" fontId="14" fillId="3" borderId="20" xfId="0" applyFont="1" applyFill="1" applyBorder="1" applyAlignment="1" applyProtection="1">
      <alignment horizontal="left" vertical="top" wrapText="1"/>
      <protection locked="0"/>
    </xf>
    <xf numFmtId="0" fontId="0" fillId="0" borderId="27" xfId="0" applyFill="1" applyBorder="1" applyAlignment="1" applyProtection="1">
      <alignment horizontal="left" vertical="top"/>
      <protection hidden="1"/>
    </xf>
    <xf numFmtId="0" fontId="0" fillId="0" borderId="0" xfId="0" applyFill="1" applyBorder="1" applyAlignment="1" applyProtection="1">
      <alignment horizontal="left" vertical="top"/>
      <protection hidden="1"/>
    </xf>
    <xf numFmtId="0" fontId="3" fillId="3" borderId="18" xfId="0" applyFont="1" applyFill="1" applyBorder="1" applyAlignment="1" applyProtection="1">
      <alignment horizontal="left" vertical="top" wrapText="1"/>
      <protection locked="0"/>
    </xf>
    <xf numFmtId="0" fontId="3" fillId="3" borderId="19"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4" fillId="0" borderId="0" xfId="0" applyFont="1" applyAlignment="1" applyProtection="1">
      <alignment vertical="top" wrapText="1"/>
    </xf>
    <xf numFmtId="0" fontId="3" fillId="0" borderId="0" xfId="0" applyFont="1" applyAlignment="1" applyProtection="1">
      <alignment vertical="top" wrapText="1"/>
    </xf>
    <xf numFmtId="0" fontId="0" fillId="0" borderId="0" xfId="0" applyAlignment="1" applyProtection="1">
      <alignment vertical="top" wrapText="1"/>
    </xf>
    <xf numFmtId="0" fontId="3" fillId="3" borderId="18" xfId="0" applyFont="1" applyFill="1" applyBorder="1" applyAlignment="1" applyProtection="1">
      <alignment horizontal="center" vertical="top" wrapText="1"/>
      <protection locked="0"/>
    </xf>
    <xf numFmtId="0" fontId="3" fillId="3" borderId="19" xfId="0" applyFont="1" applyFill="1" applyBorder="1" applyAlignment="1" applyProtection="1">
      <alignment horizontal="center" vertical="top" wrapText="1"/>
      <protection locked="0"/>
    </xf>
    <xf numFmtId="0" fontId="3" fillId="3" borderId="20" xfId="0" applyFont="1" applyFill="1" applyBorder="1" applyAlignment="1" applyProtection="1">
      <alignment horizontal="center" vertical="top" wrapText="1"/>
      <protection locked="0"/>
    </xf>
    <xf numFmtId="0" fontId="3" fillId="3" borderId="21" xfId="0" applyFont="1" applyFill="1" applyBorder="1" applyAlignment="1" applyProtection="1">
      <alignment horizontal="center" vertical="top" wrapText="1"/>
      <protection locked="0"/>
    </xf>
    <xf numFmtId="0" fontId="3" fillId="3" borderId="22" xfId="0" applyFont="1" applyFill="1" applyBorder="1" applyAlignment="1" applyProtection="1">
      <alignment horizontal="center" vertical="top" wrapText="1"/>
      <protection locked="0"/>
    </xf>
    <xf numFmtId="0" fontId="3" fillId="3" borderId="23" xfId="0" applyFont="1" applyFill="1" applyBorder="1" applyAlignment="1" applyProtection="1">
      <alignment horizontal="center" vertical="top" wrapText="1"/>
      <protection locked="0"/>
    </xf>
    <xf numFmtId="0" fontId="3" fillId="3" borderId="24" xfId="0" applyFont="1" applyFill="1" applyBorder="1" applyAlignment="1" applyProtection="1">
      <alignment horizontal="center" vertical="top" wrapText="1"/>
      <protection locked="0"/>
    </xf>
    <xf numFmtId="0" fontId="3" fillId="3" borderId="25" xfId="0" applyFont="1" applyFill="1" applyBorder="1" applyAlignment="1" applyProtection="1">
      <alignment horizontal="center" vertical="top" wrapText="1"/>
      <protection locked="0"/>
    </xf>
    <xf numFmtId="0" fontId="3" fillId="3" borderId="26" xfId="0" applyFont="1" applyFill="1" applyBorder="1" applyAlignment="1" applyProtection="1">
      <alignment horizontal="center" vertical="top" wrapText="1"/>
      <protection locked="0"/>
    </xf>
    <xf numFmtId="0" fontId="4" fillId="3" borderId="14" xfId="0" applyFont="1" applyFill="1" applyBorder="1" applyAlignment="1" applyProtection="1">
      <alignment vertical="top"/>
      <protection locked="0"/>
    </xf>
    <xf numFmtId="0" fontId="4" fillId="3" borderId="7" xfId="0" applyFont="1" applyFill="1" applyBorder="1" applyAlignment="1" applyProtection="1">
      <alignment vertical="top"/>
      <protection locked="0"/>
    </xf>
    <xf numFmtId="0" fontId="17" fillId="3" borderId="14" xfId="2" applyFill="1" applyBorder="1" applyAlignment="1" applyProtection="1">
      <alignment vertical="top"/>
      <protection locked="0"/>
    </xf>
    <xf numFmtId="0" fontId="4" fillId="5" borderId="14" xfId="0" applyFont="1" applyFill="1" applyBorder="1" applyAlignment="1" applyProtection="1">
      <alignment vertical="top" wrapText="1"/>
      <protection locked="0"/>
    </xf>
    <xf numFmtId="0" fontId="4" fillId="5" borderId="7" xfId="0" applyFont="1" applyFill="1" applyBorder="1" applyAlignment="1" applyProtection="1">
      <alignment vertical="top" wrapText="1"/>
      <protection locked="0"/>
    </xf>
    <xf numFmtId="0" fontId="3" fillId="3" borderId="9" xfId="0" applyFont="1" applyFill="1" applyBorder="1" applyAlignment="1" applyProtection="1">
      <alignment horizontal="center" vertical="top" wrapText="1"/>
      <protection locked="0"/>
    </xf>
    <xf numFmtId="0" fontId="3" fillId="3" borderId="0" xfId="0" applyFont="1" applyFill="1" applyBorder="1" applyAlignment="1" applyProtection="1">
      <alignment horizontal="center" vertical="top" wrapText="1"/>
      <protection locked="0"/>
    </xf>
    <xf numFmtId="17" fontId="4" fillId="0" borderId="14" xfId="0" applyNumberFormat="1" applyFont="1" applyBorder="1" applyAlignment="1" applyProtection="1">
      <alignment vertical="top" wrapText="1"/>
    </xf>
    <xf numFmtId="17" fontId="4" fillId="0" borderId="15" xfId="0" applyNumberFormat="1" applyFont="1" applyBorder="1" applyAlignment="1" applyProtection="1">
      <alignment vertical="top" wrapText="1"/>
    </xf>
    <xf numFmtId="17" fontId="4" fillId="0" borderId="7" xfId="0" applyNumberFormat="1" applyFont="1" applyBorder="1" applyAlignment="1" applyProtection="1">
      <alignment vertical="top" wrapText="1"/>
    </xf>
    <xf numFmtId="0" fontId="3" fillId="0" borderId="14" xfId="0" applyFont="1" applyBorder="1" applyAlignment="1" applyProtection="1">
      <alignment vertical="top" wrapText="1"/>
    </xf>
    <xf numFmtId="0" fontId="3" fillId="0" borderId="7" xfId="0" applyFont="1" applyBorder="1" applyAlignment="1" applyProtection="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13"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7" xfId="0" applyFont="1" applyBorder="1" applyAlignment="1">
      <alignment vertical="top" wrapText="1"/>
    </xf>
    <xf numFmtId="0" fontId="4" fillId="0" borderId="29" xfId="0" applyFont="1" applyBorder="1" applyAlignment="1">
      <alignment horizontal="left" vertical="top" wrapText="1"/>
    </xf>
    <xf numFmtId="0" fontId="4" fillId="0" borderId="5" xfId="0" applyFont="1"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3" fillId="0" borderId="9" xfId="0" applyFont="1" applyBorder="1" applyAlignment="1">
      <alignment vertical="top" wrapText="1"/>
    </xf>
    <xf numFmtId="0" fontId="3" fillId="0" borderId="0" xfId="0" applyFont="1" applyAlignment="1">
      <alignment vertical="top" wrapText="1"/>
    </xf>
    <xf numFmtId="0" fontId="3" fillId="0" borderId="6"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8" xfId="0" applyFont="1" applyBorder="1" applyAlignment="1">
      <alignmen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4" fillId="0" borderId="1" xfId="0" applyFont="1" applyBorder="1" applyAlignment="1" applyProtection="1">
      <alignment horizontal="center" vertical="top"/>
    </xf>
    <xf numFmtId="0" fontId="4" fillId="0" borderId="13" xfId="0" applyFont="1" applyBorder="1" applyAlignment="1" applyProtection="1">
      <alignment horizontal="center" vertical="top"/>
    </xf>
    <xf numFmtId="0" fontId="4" fillId="0" borderId="1"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4" fillId="0" borderId="29" xfId="0" applyFont="1" applyBorder="1" applyAlignment="1" applyProtection="1">
      <alignment horizontal="left" vertical="top" wrapText="1"/>
    </xf>
    <xf numFmtId="0" fontId="27" fillId="0" borderId="9" xfId="0" applyFont="1" applyBorder="1" applyAlignment="1" applyProtection="1">
      <alignment vertical="top" wrapText="1"/>
    </xf>
    <xf numFmtId="0" fontId="27" fillId="0" borderId="0" xfId="0" applyFont="1" applyAlignment="1" applyProtection="1">
      <alignment vertical="top" wrapText="1"/>
    </xf>
    <xf numFmtId="0" fontId="27" fillId="0" borderId="6" xfId="0" applyFont="1" applyBorder="1" applyAlignment="1" applyProtection="1">
      <alignment vertical="top" wrapText="1"/>
    </xf>
    <xf numFmtId="0" fontId="4" fillId="3" borderId="9"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9" xfId="0" applyFont="1" applyFill="1" applyBorder="1" applyAlignment="1" applyProtection="1">
      <alignment horizontal="left" vertical="top" wrapText="1"/>
      <protection locked="0"/>
    </xf>
    <xf numFmtId="0" fontId="4" fillId="3" borderId="0" xfId="0" applyFont="1" applyFill="1" applyBorder="1" applyAlignment="1" applyProtection="1">
      <alignment horizontal="left" vertical="top" wrapText="1"/>
      <protection locked="0"/>
    </xf>
    <xf numFmtId="0" fontId="8" fillId="0" borderId="1" xfId="0" applyFont="1" applyBorder="1" applyAlignment="1" applyProtection="1">
      <alignment horizontal="center" vertical="top" wrapText="1"/>
    </xf>
    <xf numFmtId="0" fontId="8" fillId="0" borderId="13" xfId="0" applyFont="1" applyBorder="1" applyAlignment="1" applyProtection="1">
      <alignment horizontal="center" vertical="top" wrapText="1"/>
    </xf>
    <xf numFmtId="0" fontId="4" fillId="0" borderId="9"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8" fillId="0" borderId="1" xfId="0" applyFont="1" applyBorder="1" applyAlignment="1" applyProtection="1">
      <alignment horizontal="center" vertical="top"/>
    </xf>
    <xf numFmtId="0" fontId="8" fillId="0" borderId="13" xfId="0" applyFont="1" applyBorder="1" applyAlignment="1" applyProtection="1">
      <alignment horizontal="center" vertical="top"/>
    </xf>
    <xf numFmtId="0" fontId="4" fillId="0" borderId="29" xfId="0" applyFont="1" applyBorder="1" applyAlignment="1" applyProtection="1">
      <alignment vertical="top" wrapText="1"/>
    </xf>
    <xf numFmtId="0" fontId="8" fillId="0" borderId="16" xfId="0" applyFont="1" applyBorder="1" applyAlignment="1">
      <alignment horizontal="center"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29" xfId="0" applyFont="1" applyBorder="1" applyAlignment="1">
      <alignment horizontal="center" vertical="top" wrapText="1"/>
    </xf>
    <xf numFmtId="0" fontId="4" fillId="0" borderId="5" xfId="0" applyFont="1" applyBorder="1" applyAlignment="1">
      <alignment horizontal="center" vertical="top" wrapText="1"/>
    </xf>
    <xf numFmtId="0" fontId="8" fillId="0" borderId="1" xfId="0" applyFont="1" applyBorder="1" applyAlignment="1">
      <alignment vertical="top" wrapText="1"/>
    </xf>
    <xf numFmtId="0" fontId="8" fillId="0" borderId="13" xfId="0" applyFont="1" applyBorder="1" applyAlignment="1">
      <alignment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28" xfId="0" applyFont="1" applyFill="1" applyBorder="1" applyAlignment="1">
      <alignment horizontal="left"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0" applyFont="1" applyBorder="1" applyAlignment="1">
      <alignment vertical="top" wrapText="1"/>
    </xf>
    <xf numFmtId="0" fontId="4" fillId="0" borderId="14" xfId="0" applyFont="1" applyBorder="1" applyAlignment="1">
      <alignment vertical="top"/>
    </xf>
    <xf numFmtId="0" fontId="4" fillId="0" borderId="15" xfId="0" applyFont="1" applyBorder="1" applyAlignment="1">
      <alignment vertical="top"/>
    </xf>
    <xf numFmtId="0" fontId="4" fillId="0" borderId="7" xfId="0" applyFont="1" applyBorder="1" applyAlignment="1">
      <alignment vertical="top"/>
    </xf>
    <xf numFmtId="0" fontId="8" fillId="0" borderId="5" xfId="0" applyFont="1" applyBorder="1" applyAlignment="1">
      <alignment vertical="top"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15" xfId="0" applyFont="1" applyBorder="1" applyAlignment="1">
      <alignment horizontal="left" vertical="center"/>
    </xf>
    <xf numFmtId="0" fontId="4" fillId="0" borderId="7" xfId="0" applyFont="1" applyBorder="1" applyAlignment="1">
      <alignment horizontal="left" vertical="center"/>
    </xf>
    <xf numFmtId="0" fontId="4" fillId="3" borderId="9"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0" borderId="5" xfId="0" applyFont="1" applyBorder="1" applyAlignment="1">
      <alignment horizontal="center" vertical="center" wrapText="1"/>
    </xf>
    <xf numFmtId="0" fontId="3" fillId="3" borderId="9" xfId="0" applyFont="1" applyFill="1" applyBorder="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0" fontId="4" fillId="0" borderId="14" xfId="0" applyFont="1" applyBorder="1" applyAlignment="1">
      <alignment horizontal="left" vertical="center"/>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4" fillId="3" borderId="21" xfId="0" applyFont="1" applyFill="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3" borderId="23" xfId="0" applyFont="1" applyFill="1" applyBorder="1" applyAlignment="1" applyProtection="1">
      <alignment horizontal="left" vertical="top" wrapText="1"/>
      <protection locked="0"/>
    </xf>
    <xf numFmtId="0" fontId="4" fillId="3" borderId="24" xfId="0" applyFont="1" applyFill="1" applyBorder="1" applyAlignment="1" applyProtection="1">
      <alignment horizontal="left" vertical="top" wrapText="1"/>
      <protection locked="0"/>
    </xf>
    <xf numFmtId="0" fontId="4" fillId="3" borderId="25" xfId="0" applyFont="1" applyFill="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3" fillId="3" borderId="2"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vertical="top" wrapText="1"/>
      <protection locked="0"/>
    </xf>
    <xf numFmtId="0" fontId="3" fillId="3" borderId="4" xfId="0" applyFont="1" applyFill="1" applyBorder="1" applyAlignment="1" applyProtection="1">
      <alignment horizontal="center" vertical="top" wrapText="1"/>
      <protection locked="0"/>
    </xf>
    <xf numFmtId="0" fontId="3" fillId="3" borderId="10" xfId="0" applyFont="1" applyFill="1" applyBorder="1" applyAlignment="1" applyProtection="1">
      <alignment horizontal="center" vertical="top" wrapText="1"/>
      <protection locked="0"/>
    </xf>
    <xf numFmtId="0" fontId="3" fillId="3" borderId="11" xfId="0" applyFont="1" applyFill="1" applyBorder="1" applyAlignment="1" applyProtection="1">
      <alignment horizontal="center" vertical="top" wrapText="1"/>
      <protection locked="0"/>
    </xf>
    <xf numFmtId="0" fontId="3" fillId="3" borderId="8" xfId="0" applyFont="1" applyFill="1" applyBorder="1" applyAlignment="1" applyProtection="1">
      <alignment horizontal="center" vertical="top" wrapText="1"/>
      <protection locked="0"/>
    </xf>
    <xf numFmtId="0" fontId="12" fillId="0" borderId="9" xfId="0" applyFont="1" applyBorder="1" applyAlignment="1">
      <alignment vertical="top" wrapText="1"/>
    </xf>
    <xf numFmtId="0" fontId="12" fillId="0" borderId="0" xfId="0" applyFont="1" applyAlignment="1">
      <alignment vertical="top" wrapText="1"/>
    </xf>
    <xf numFmtId="0" fontId="12" fillId="0" borderId="6" xfId="0" applyFont="1" applyBorder="1" applyAlignment="1">
      <alignment vertical="top" wrapText="1"/>
    </xf>
    <xf numFmtId="0" fontId="3" fillId="0" borderId="1"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xf numFmtId="0" fontId="3" fillId="0" borderId="14" xfId="0" applyFont="1" applyBorder="1" applyAlignment="1">
      <alignment vertical="top"/>
    </xf>
    <xf numFmtId="0" fontId="3" fillId="0" borderId="7" xfId="0" applyFont="1" applyBorder="1" applyAlignment="1">
      <alignment vertical="top"/>
    </xf>
    <xf numFmtId="0" fontId="3" fillId="3" borderId="21" xfId="0" applyFont="1" applyFill="1" applyBorder="1" applyAlignment="1">
      <alignment horizontal="center" vertical="top" wrapText="1"/>
    </xf>
    <xf numFmtId="0" fontId="3" fillId="3" borderId="22" xfId="0" applyFont="1" applyFill="1" applyBorder="1" applyAlignment="1">
      <alignment horizontal="center" vertical="top" wrapText="1"/>
    </xf>
    <xf numFmtId="0" fontId="3" fillId="3" borderId="23" xfId="0" applyFont="1" applyFill="1" applyBorder="1" applyAlignment="1">
      <alignment horizontal="center" vertical="top" wrapText="1"/>
    </xf>
    <xf numFmtId="0" fontId="3" fillId="3" borderId="24" xfId="0" applyFont="1" applyFill="1" applyBorder="1" applyAlignment="1">
      <alignment horizontal="center" vertical="top" wrapText="1"/>
    </xf>
    <xf numFmtId="0" fontId="3" fillId="3" borderId="25" xfId="0" applyFont="1" applyFill="1" applyBorder="1" applyAlignment="1">
      <alignment horizontal="center" vertical="top" wrapText="1"/>
    </xf>
    <xf numFmtId="0" fontId="3" fillId="3" borderId="26" xfId="0" applyFont="1" applyFill="1" applyBorder="1" applyAlignment="1">
      <alignment horizontal="center"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8" xfId="0" applyFont="1" applyBorder="1" applyAlignment="1">
      <alignment vertical="top" wrapText="1"/>
    </xf>
    <xf numFmtId="0" fontId="8" fillId="0" borderId="14" xfId="0" applyFont="1" applyBorder="1" applyAlignment="1">
      <alignment vertical="top" wrapText="1"/>
    </xf>
    <xf numFmtId="0" fontId="8" fillId="0" borderId="15" xfId="0" applyFont="1" applyBorder="1" applyAlignment="1">
      <alignment vertical="top" wrapText="1"/>
    </xf>
    <xf numFmtId="0" fontId="8" fillId="0" borderId="7" xfId="0" applyFont="1" applyBorder="1" applyAlignment="1">
      <alignment vertical="top" wrapText="1"/>
    </xf>
    <xf numFmtId="0" fontId="3" fillId="0" borderId="4" xfId="0" applyFont="1" applyBorder="1" applyAlignment="1">
      <alignmen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7" xfId="0" applyFont="1" applyBorder="1" applyAlignment="1">
      <alignment horizontal="center" vertical="top" wrapText="1"/>
    </xf>
    <xf numFmtId="0" fontId="12"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3" fillId="3" borderId="14" xfId="0" applyFont="1" applyFill="1" applyBorder="1" applyAlignment="1" applyProtection="1">
      <alignment horizontal="left" vertical="top"/>
      <protection locked="0"/>
    </xf>
    <xf numFmtId="0" fontId="3" fillId="3" borderId="15"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xf numFmtId="0" fontId="12" fillId="0" borderId="9" xfId="0" applyFont="1" applyBorder="1" applyAlignment="1" applyProtection="1">
      <alignment vertical="top" wrapText="1"/>
    </xf>
    <xf numFmtId="0" fontId="12" fillId="0" borderId="0" xfId="0" applyFont="1" applyAlignment="1" applyProtection="1">
      <alignment vertical="top" wrapText="1"/>
    </xf>
    <xf numFmtId="0" fontId="12" fillId="0" borderId="6" xfId="0" applyFont="1" applyBorder="1" applyAlignment="1" applyProtection="1">
      <alignment vertical="top" wrapText="1"/>
    </xf>
    <xf numFmtId="0" fontId="3" fillId="3" borderId="21" xfId="0" applyFont="1" applyFill="1" applyBorder="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3" borderId="23" xfId="0" applyFont="1" applyFill="1"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3" fillId="3" borderId="26" xfId="0" applyFont="1" applyFill="1" applyBorder="1" applyAlignment="1" applyProtection="1">
      <alignment horizontal="left" vertical="top" wrapText="1"/>
      <protection locked="0"/>
    </xf>
    <xf numFmtId="0" fontId="4" fillId="0" borderId="0" xfId="0" applyFont="1" applyBorder="1" applyAlignment="1">
      <alignment vertical="top" wrapText="1"/>
    </xf>
    <xf numFmtId="0" fontId="12"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vertical="top"/>
    </xf>
    <xf numFmtId="0" fontId="4" fillId="0" borderId="17"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4" xfId="0" applyFont="1" applyBorder="1" applyAlignment="1" applyProtection="1">
      <alignment vertical="top"/>
    </xf>
    <xf numFmtId="0" fontId="4" fillId="0" borderId="7" xfId="0" applyFont="1" applyBorder="1" applyAlignment="1" applyProtection="1">
      <alignment vertical="top"/>
    </xf>
    <xf numFmtId="0" fontId="4" fillId="0" borderId="14"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6" xfId="0" applyFont="1" applyBorder="1" applyAlignment="1" applyProtection="1">
      <alignment horizontal="center" vertical="top" wrapText="1"/>
    </xf>
    <xf numFmtId="0" fontId="4" fillId="0" borderId="1"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3" xfId="0" applyFont="1" applyBorder="1" applyAlignment="1" applyProtection="1">
      <alignment horizontal="center" vertical="center"/>
    </xf>
    <xf numFmtId="0" fontId="0" fillId="3" borderId="27" xfId="0" applyFill="1" applyBorder="1" applyAlignment="1" applyProtection="1">
      <alignment horizontal="left" vertical="top"/>
      <protection hidden="1"/>
    </xf>
    <xf numFmtId="0" fontId="0" fillId="3" borderId="0" xfId="0" applyFill="1" applyBorder="1" applyAlignment="1" applyProtection="1">
      <alignment horizontal="left" vertical="top"/>
      <protection hidden="1"/>
    </xf>
  </cellXfs>
  <cellStyles count="6">
    <cellStyle name="Bueno" xfId="1" builtinId="26"/>
    <cellStyle name="Hipervínculo" xfId="2" builtinId="8"/>
    <cellStyle name="Millares" xfId="4" builtinId="3"/>
    <cellStyle name="Normal" xfId="0" builtinId="0"/>
    <cellStyle name="Normal 2" xfId="5"/>
    <cellStyle name="Porcentaje" xfId="3" builtinId="5"/>
  </cellStyles>
  <dxfs count="13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CD48D7A-4B03-4423-8CB5-5C5D79405805}" type="doc">
      <dgm:prSet loTypeId="urn:microsoft.com/office/officeart/2005/8/layout/list1" loCatId="list" qsTypeId="urn:microsoft.com/office/officeart/2005/8/quickstyle/simple1" qsCatId="simple" csTypeId="urn:microsoft.com/office/officeart/2005/8/colors/colorful5" csCatId="colorful" phldr="1"/>
      <dgm:spPr/>
      <dgm:t>
        <a:bodyPr/>
        <a:lstStyle/>
        <a:p>
          <a:endParaRPr lang="es-CO"/>
        </a:p>
      </dgm:t>
    </dgm:pt>
    <dgm:pt modelId="{2CB7F8B1-2637-4408-9185-3A95A2E4D4D4}">
      <dgm:prSet phldrT="[Texto]" custT="1"/>
      <dgm:spPr/>
      <dgm:t>
        <a:bodyPr/>
        <a:lstStyle/>
        <a:p>
          <a:r>
            <a:rPr lang="es-CO" sz="900" b="1"/>
            <a:t>1. FASE DE PREPARACION</a:t>
          </a:r>
        </a:p>
      </dgm:t>
    </dgm:pt>
    <dgm:pt modelId="{64144A9E-10F1-4862-BFC7-09D5896ACB2E}" type="parTrans" cxnId="{DF270C1B-8DAC-4DC2-9C2B-404524166343}">
      <dgm:prSet/>
      <dgm:spPr/>
      <dgm:t>
        <a:bodyPr/>
        <a:lstStyle/>
        <a:p>
          <a:endParaRPr lang="es-CO" sz="2000"/>
        </a:p>
      </dgm:t>
    </dgm:pt>
    <dgm:pt modelId="{1E2C00AA-92AD-4DFD-ADBE-9EE00E1BF72B}" type="sibTrans" cxnId="{DF270C1B-8DAC-4DC2-9C2B-404524166343}">
      <dgm:prSet/>
      <dgm:spPr/>
      <dgm:t>
        <a:bodyPr/>
        <a:lstStyle/>
        <a:p>
          <a:endParaRPr lang="es-CO" sz="2000"/>
        </a:p>
      </dgm:t>
    </dgm:pt>
    <dgm:pt modelId="{8069E184-766F-4E8B-A1E8-51EDBCF8B787}">
      <dgm:prSet phldrT="[Texto]" custT="1"/>
      <dgm:spPr/>
      <dgm:t>
        <a:bodyPr/>
        <a:lstStyle/>
        <a:p>
          <a:r>
            <a:rPr lang="es-CO" sz="900" b="1"/>
            <a:t>2. FASE DE APRESTAMIENTO</a:t>
          </a:r>
        </a:p>
      </dgm:t>
    </dgm:pt>
    <dgm:pt modelId="{F64789F9-D1CE-4AFA-889E-41DC5016CFAB}" type="parTrans" cxnId="{A2827875-87B0-4C3D-9E40-622962BC691D}">
      <dgm:prSet/>
      <dgm:spPr/>
      <dgm:t>
        <a:bodyPr/>
        <a:lstStyle/>
        <a:p>
          <a:endParaRPr lang="es-CO" sz="2000"/>
        </a:p>
      </dgm:t>
    </dgm:pt>
    <dgm:pt modelId="{93F1D987-E557-4E03-8C29-D08B5E8AAD1B}" type="sibTrans" cxnId="{A2827875-87B0-4C3D-9E40-622962BC691D}">
      <dgm:prSet/>
      <dgm:spPr/>
      <dgm:t>
        <a:bodyPr/>
        <a:lstStyle/>
        <a:p>
          <a:endParaRPr lang="es-CO" sz="2000"/>
        </a:p>
      </dgm:t>
    </dgm:pt>
    <dgm:pt modelId="{717ECC8B-6813-4A27-9DC1-A0349E570257}">
      <dgm:prSet phldrT="[Texto]" custT="1"/>
      <dgm:spPr/>
      <dgm:t>
        <a:bodyPr/>
        <a:lstStyle/>
        <a:p>
          <a:r>
            <a:rPr lang="es-CO" sz="900" b="1"/>
            <a:t>3. FASE  LOGISTICA Y OPERATIVA</a:t>
          </a:r>
        </a:p>
      </dgm:t>
    </dgm:pt>
    <dgm:pt modelId="{D945DCAA-29DE-415E-9EC0-2EA9CDBA637F}" type="parTrans" cxnId="{48FD79B7-0A80-4168-B74D-E45585C648D8}">
      <dgm:prSet/>
      <dgm:spPr/>
      <dgm:t>
        <a:bodyPr/>
        <a:lstStyle/>
        <a:p>
          <a:endParaRPr lang="es-CO" sz="2000"/>
        </a:p>
      </dgm:t>
    </dgm:pt>
    <dgm:pt modelId="{60E19195-CF68-47DE-9785-66C048977208}" type="sibTrans" cxnId="{48FD79B7-0A80-4168-B74D-E45585C648D8}">
      <dgm:prSet/>
      <dgm:spPr/>
      <dgm:t>
        <a:bodyPr/>
        <a:lstStyle/>
        <a:p>
          <a:endParaRPr lang="es-CO" sz="2000"/>
        </a:p>
      </dgm:t>
    </dgm:pt>
    <dgm:pt modelId="{D49A736D-D090-4C3F-B7C8-90E12189F4E6}">
      <dgm:prSet custT="1"/>
      <dgm:spPr/>
      <dgm:t>
        <a:bodyPr/>
        <a:lstStyle/>
        <a:p>
          <a:r>
            <a:rPr lang="es-CO" sz="900"/>
            <a:t>Definición de la unidad objeto de ordenación forestal</a:t>
          </a:r>
        </a:p>
      </dgm:t>
    </dgm:pt>
    <dgm:pt modelId="{6CB8211D-3027-42B8-8E1D-7F7CC0C2C2AF}" type="parTrans" cxnId="{6E1DD283-6A02-4C7B-967E-43E4F2241590}">
      <dgm:prSet/>
      <dgm:spPr/>
      <dgm:t>
        <a:bodyPr/>
        <a:lstStyle/>
        <a:p>
          <a:endParaRPr lang="es-CO" sz="2000"/>
        </a:p>
      </dgm:t>
    </dgm:pt>
    <dgm:pt modelId="{085597EB-8A00-4F32-B9FE-6AE8F6AD66DB}" type="sibTrans" cxnId="{6E1DD283-6A02-4C7B-967E-43E4F2241590}">
      <dgm:prSet/>
      <dgm:spPr/>
      <dgm:t>
        <a:bodyPr/>
        <a:lstStyle/>
        <a:p>
          <a:endParaRPr lang="es-CO" sz="2000"/>
        </a:p>
      </dgm:t>
    </dgm:pt>
    <dgm:pt modelId="{789B5BC8-288B-4DDA-AB25-039F66BEA3B1}">
      <dgm:prSet custT="1"/>
      <dgm:spPr/>
      <dgm:t>
        <a:bodyPr/>
        <a:lstStyle/>
        <a:p>
          <a:r>
            <a:rPr lang="es-CO" sz="900"/>
            <a:t>Asignación de recursos</a:t>
          </a:r>
        </a:p>
      </dgm:t>
    </dgm:pt>
    <dgm:pt modelId="{20DF2F84-B159-462C-A073-B863B19CCFA9}" type="parTrans" cxnId="{A8694B9B-DC05-4BB0-A409-CBB61FB7F639}">
      <dgm:prSet/>
      <dgm:spPr/>
      <dgm:t>
        <a:bodyPr/>
        <a:lstStyle/>
        <a:p>
          <a:endParaRPr lang="es-CO" sz="2000"/>
        </a:p>
      </dgm:t>
    </dgm:pt>
    <dgm:pt modelId="{F75FF99A-F150-48D0-B60B-5CB30D5A0E5A}" type="sibTrans" cxnId="{A8694B9B-DC05-4BB0-A409-CBB61FB7F639}">
      <dgm:prSet/>
      <dgm:spPr/>
      <dgm:t>
        <a:bodyPr/>
        <a:lstStyle/>
        <a:p>
          <a:endParaRPr lang="es-CO" sz="2000"/>
        </a:p>
      </dgm:t>
    </dgm:pt>
    <dgm:pt modelId="{98B28FD7-1DA8-4B1D-A743-BD64C0AAE85A}">
      <dgm:prSet custT="1"/>
      <dgm:spPr/>
      <dgm:t>
        <a:bodyPr/>
        <a:lstStyle/>
        <a:p>
          <a:r>
            <a:rPr lang="es-CO" sz="900"/>
            <a:t>Inicio del proceso pre y contractual</a:t>
          </a:r>
        </a:p>
      </dgm:t>
    </dgm:pt>
    <dgm:pt modelId="{6A5ADD14-5B36-4C8F-9B65-6460DDCE482E}" type="parTrans" cxnId="{C57E6554-2260-4CA8-9E7D-8591D135E53F}">
      <dgm:prSet/>
      <dgm:spPr/>
      <dgm:t>
        <a:bodyPr/>
        <a:lstStyle/>
        <a:p>
          <a:endParaRPr lang="es-CO" sz="2000"/>
        </a:p>
      </dgm:t>
    </dgm:pt>
    <dgm:pt modelId="{55643889-0069-4635-8EFF-361433B6492D}" type="sibTrans" cxnId="{C57E6554-2260-4CA8-9E7D-8591D135E53F}">
      <dgm:prSet/>
      <dgm:spPr/>
      <dgm:t>
        <a:bodyPr/>
        <a:lstStyle/>
        <a:p>
          <a:endParaRPr lang="es-CO" sz="2000"/>
        </a:p>
      </dgm:t>
    </dgm:pt>
    <dgm:pt modelId="{4E33CAE3-BFA7-460A-ADA1-9740AF500CD1}">
      <dgm:prSet custT="1"/>
      <dgm:spPr/>
      <dgm:t>
        <a:bodyPr/>
        <a:lstStyle/>
        <a:p>
          <a:r>
            <a:rPr lang="es-CO" sz="900"/>
            <a:t>Consulta, validación y digitalización de información secundaria</a:t>
          </a:r>
        </a:p>
      </dgm:t>
    </dgm:pt>
    <dgm:pt modelId="{9DB4B8DC-C792-4F88-B9F0-3F8C466B68ED}" type="parTrans" cxnId="{3BF7423E-3DB0-4A87-A18C-2FC41867B2B4}">
      <dgm:prSet/>
      <dgm:spPr/>
      <dgm:t>
        <a:bodyPr/>
        <a:lstStyle/>
        <a:p>
          <a:endParaRPr lang="es-CO" sz="2000"/>
        </a:p>
      </dgm:t>
    </dgm:pt>
    <dgm:pt modelId="{4C4701A6-649F-4B75-8728-83D55A5A5663}" type="sibTrans" cxnId="{3BF7423E-3DB0-4A87-A18C-2FC41867B2B4}">
      <dgm:prSet/>
      <dgm:spPr/>
      <dgm:t>
        <a:bodyPr/>
        <a:lstStyle/>
        <a:p>
          <a:endParaRPr lang="es-CO" sz="2000"/>
        </a:p>
      </dgm:t>
    </dgm:pt>
    <dgm:pt modelId="{08ED7DEB-8B98-40A9-9699-ACCFB829DBE2}">
      <dgm:prSet custT="1"/>
      <dgm:spPr/>
      <dgm:t>
        <a:bodyPr/>
        <a:lstStyle/>
        <a:p>
          <a:r>
            <a:rPr lang="es-CO" sz="900"/>
            <a:t>Procesamiento e interpretación de imágenes satelitales</a:t>
          </a:r>
        </a:p>
      </dgm:t>
    </dgm:pt>
    <dgm:pt modelId="{C96799B1-BF4C-4F01-9A1B-8BF2A3D32A1B}" type="parTrans" cxnId="{9A2394D6-DEA8-457C-A7F6-0CA60D78D7EA}">
      <dgm:prSet/>
      <dgm:spPr/>
      <dgm:t>
        <a:bodyPr/>
        <a:lstStyle/>
        <a:p>
          <a:endParaRPr lang="es-CO" sz="2000"/>
        </a:p>
      </dgm:t>
    </dgm:pt>
    <dgm:pt modelId="{BC1C2EC9-649F-493C-B095-2F14FEE273F0}" type="sibTrans" cxnId="{9A2394D6-DEA8-457C-A7F6-0CA60D78D7EA}">
      <dgm:prSet/>
      <dgm:spPr/>
      <dgm:t>
        <a:bodyPr/>
        <a:lstStyle/>
        <a:p>
          <a:endParaRPr lang="es-CO" sz="2000"/>
        </a:p>
      </dgm:t>
    </dgm:pt>
    <dgm:pt modelId="{C8F6D009-A118-4555-A677-CBA61BF6F0D5}">
      <dgm:prSet custT="1"/>
      <dgm:spPr/>
      <dgm:t>
        <a:bodyPr/>
        <a:lstStyle/>
        <a:p>
          <a:r>
            <a:rPr lang="es-CO" sz="900"/>
            <a:t>Generación de información cartográfica preliminar</a:t>
          </a:r>
        </a:p>
      </dgm:t>
    </dgm:pt>
    <dgm:pt modelId="{C71E5930-069B-45A4-B7EB-02FF81630C0E}" type="parTrans" cxnId="{47FA276C-8AB9-4C50-93CB-3C240B93E4C4}">
      <dgm:prSet/>
      <dgm:spPr/>
      <dgm:t>
        <a:bodyPr/>
        <a:lstStyle/>
        <a:p>
          <a:endParaRPr lang="es-CO" sz="2000"/>
        </a:p>
      </dgm:t>
    </dgm:pt>
    <dgm:pt modelId="{EC10895F-10B2-42FD-BCC8-4993E1130164}" type="sibTrans" cxnId="{47FA276C-8AB9-4C50-93CB-3C240B93E4C4}">
      <dgm:prSet/>
      <dgm:spPr/>
      <dgm:t>
        <a:bodyPr/>
        <a:lstStyle/>
        <a:p>
          <a:endParaRPr lang="es-CO" sz="2000"/>
        </a:p>
      </dgm:t>
    </dgm:pt>
    <dgm:pt modelId="{FFA71FF0-2ACD-4163-B043-1EB367B6C2B1}">
      <dgm:prSet custT="1"/>
      <dgm:spPr/>
      <dgm:t>
        <a:bodyPr/>
        <a:lstStyle/>
        <a:p>
          <a:r>
            <a:rPr lang="es-CO" sz="900"/>
            <a:t>Definición de metodología para levantamiento de información primaria</a:t>
          </a:r>
        </a:p>
      </dgm:t>
    </dgm:pt>
    <dgm:pt modelId="{201802FC-6167-42F1-933E-394845600453}" type="parTrans" cxnId="{478F5893-B289-4B36-A04A-A02DEA40ACC3}">
      <dgm:prSet/>
      <dgm:spPr/>
      <dgm:t>
        <a:bodyPr/>
        <a:lstStyle/>
        <a:p>
          <a:endParaRPr lang="es-CO" sz="2000"/>
        </a:p>
      </dgm:t>
    </dgm:pt>
    <dgm:pt modelId="{B39A6FB6-B160-47AD-A274-EF0DD243C32D}" type="sibTrans" cxnId="{478F5893-B289-4B36-A04A-A02DEA40ACC3}">
      <dgm:prSet/>
      <dgm:spPr/>
      <dgm:t>
        <a:bodyPr/>
        <a:lstStyle/>
        <a:p>
          <a:endParaRPr lang="es-CO" sz="2000"/>
        </a:p>
      </dgm:t>
    </dgm:pt>
    <dgm:pt modelId="{90932CD4-98AF-4D20-B3A5-3F4217DAB33C}">
      <dgm:prSet custT="1"/>
      <dgm:spPr/>
      <dgm:t>
        <a:bodyPr/>
        <a:lstStyle/>
        <a:p>
          <a:r>
            <a:rPr lang="es-CO" sz="900"/>
            <a:t>Socialización y acuerdos con actores regionales y locales</a:t>
          </a:r>
        </a:p>
      </dgm:t>
    </dgm:pt>
    <dgm:pt modelId="{D4A14047-4231-4EAE-82B4-884A078437F6}" type="parTrans" cxnId="{86FF9304-A88E-4E74-AECB-FD793CD64EBE}">
      <dgm:prSet/>
      <dgm:spPr/>
      <dgm:t>
        <a:bodyPr/>
        <a:lstStyle/>
        <a:p>
          <a:endParaRPr lang="es-CO" sz="2000"/>
        </a:p>
      </dgm:t>
    </dgm:pt>
    <dgm:pt modelId="{678DBBEA-15F8-4CEC-BE62-3B0B23BED2F8}" type="sibTrans" cxnId="{86FF9304-A88E-4E74-AECB-FD793CD64EBE}">
      <dgm:prSet/>
      <dgm:spPr/>
      <dgm:t>
        <a:bodyPr/>
        <a:lstStyle/>
        <a:p>
          <a:endParaRPr lang="es-CO" sz="2000"/>
        </a:p>
      </dgm:t>
    </dgm:pt>
    <dgm:pt modelId="{D67F9A5A-5E88-44A1-939C-135CE3AF4041}">
      <dgm:prSet phldrT="[Texto]" custT="1"/>
      <dgm:spPr/>
      <dgm:t>
        <a:bodyPr/>
        <a:lstStyle/>
        <a:p>
          <a:r>
            <a:rPr lang="es-CO" sz="900" b="1"/>
            <a:t>4. FASE DE OFICINA</a:t>
          </a:r>
        </a:p>
      </dgm:t>
    </dgm:pt>
    <dgm:pt modelId="{147BBB2B-EBFD-43A6-B289-2DA32B306280}" type="parTrans" cxnId="{E56EA914-32FC-4F01-AE21-F02AF3BAD451}">
      <dgm:prSet/>
      <dgm:spPr/>
      <dgm:t>
        <a:bodyPr/>
        <a:lstStyle/>
        <a:p>
          <a:endParaRPr lang="es-CO" sz="2000"/>
        </a:p>
      </dgm:t>
    </dgm:pt>
    <dgm:pt modelId="{5865B6AA-9A9D-46ED-B85D-61C566F91B2B}" type="sibTrans" cxnId="{E56EA914-32FC-4F01-AE21-F02AF3BAD451}">
      <dgm:prSet/>
      <dgm:spPr/>
      <dgm:t>
        <a:bodyPr/>
        <a:lstStyle/>
        <a:p>
          <a:endParaRPr lang="es-CO" sz="2000"/>
        </a:p>
      </dgm:t>
    </dgm:pt>
    <dgm:pt modelId="{CF379588-8D99-446E-9DA3-7D31B1AC5467}">
      <dgm:prSet custT="1"/>
      <dgm:spPr/>
      <dgm:t>
        <a:bodyPr/>
        <a:lstStyle/>
        <a:p>
          <a:r>
            <a:rPr lang="es-CO" sz="900"/>
            <a:t>Procesamiento y análisis de información primaria</a:t>
          </a:r>
        </a:p>
      </dgm:t>
    </dgm:pt>
    <dgm:pt modelId="{C53496FF-16AA-4B86-9A97-C210D3425615}" type="parTrans" cxnId="{64B9461D-EAC6-4AD6-8946-7E802054283C}">
      <dgm:prSet/>
      <dgm:spPr/>
      <dgm:t>
        <a:bodyPr/>
        <a:lstStyle/>
        <a:p>
          <a:endParaRPr lang="es-CO" sz="2000"/>
        </a:p>
      </dgm:t>
    </dgm:pt>
    <dgm:pt modelId="{FA04A515-77A5-47E1-9A21-427002F75BBD}" type="sibTrans" cxnId="{64B9461D-EAC6-4AD6-8946-7E802054283C}">
      <dgm:prSet/>
      <dgm:spPr/>
      <dgm:t>
        <a:bodyPr/>
        <a:lstStyle/>
        <a:p>
          <a:endParaRPr lang="es-CO" sz="2000"/>
        </a:p>
      </dgm:t>
    </dgm:pt>
    <dgm:pt modelId="{F2356AF9-BEEF-4B44-8D11-6960D17AF916}">
      <dgm:prSet custT="1"/>
      <dgm:spPr/>
      <dgm:t>
        <a:bodyPr/>
        <a:lstStyle/>
        <a:p>
          <a:r>
            <a:rPr lang="es-CO" sz="900"/>
            <a:t>Propuesta zonificación inicial de la UOF</a:t>
          </a:r>
        </a:p>
      </dgm:t>
    </dgm:pt>
    <dgm:pt modelId="{30965C44-C041-42DC-BEED-B4376C8E6B72}" type="parTrans" cxnId="{952D29FA-01DB-4FF4-B950-87A63CC80292}">
      <dgm:prSet/>
      <dgm:spPr/>
      <dgm:t>
        <a:bodyPr/>
        <a:lstStyle/>
        <a:p>
          <a:endParaRPr lang="es-CO" sz="2000"/>
        </a:p>
      </dgm:t>
    </dgm:pt>
    <dgm:pt modelId="{B601354C-9FC2-4283-877B-28B5BED5CBBC}" type="sibTrans" cxnId="{952D29FA-01DB-4FF4-B950-87A63CC80292}">
      <dgm:prSet/>
      <dgm:spPr/>
      <dgm:t>
        <a:bodyPr/>
        <a:lstStyle/>
        <a:p>
          <a:endParaRPr lang="es-CO" sz="2000"/>
        </a:p>
      </dgm:t>
    </dgm:pt>
    <dgm:pt modelId="{51776FAA-A67F-43C9-93A9-09460B1195D0}">
      <dgm:prSet custT="1"/>
      <dgm:spPr/>
      <dgm:t>
        <a:bodyPr/>
        <a:lstStyle/>
        <a:p>
          <a:r>
            <a:rPr lang="es-CO" sz="900"/>
            <a:t>Propuesta de zonificación de las áreas forestales que componen la UOF</a:t>
          </a:r>
        </a:p>
      </dgm:t>
    </dgm:pt>
    <dgm:pt modelId="{F49DC0A9-8665-4ADA-A379-AC107454A3ED}" type="parTrans" cxnId="{72240C85-9D5C-458C-B319-EA4B04B6FA8A}">
      <dgm:prSet/>
      <dgm:spPr/>
      <dgm:t>
        <a:bodyPr/>
        <a:lstStyle/>
        <a:p>
          <a:endParaRPr lang="es-CO" sz="2000"/>
        </a:p>
      </dgm:t>
    </dgm:pt>
    <dgm:pt modelId="{C8B4DFF5-5087-4292-AE4B-32507D166EBF}" type="sibTrans" cxnId="{72240C85-9D5C-458C-B319-EA4B04B6FA8A}">
      <dgm:prSet/>
      <dgm:spPr/>
      <dgm:t>
        <a:bodyPr/>
        <a:lstStyle/>
        <a:p>
          <a:endParaRPr lang="es-CO" sz="2000"/>
        </a:p>
      </dgm:t>
    </dgm:pt>
    <dgm:pt modelId="{CF4F553E-C1BC-4366-8D1F-2538C739F34D}">
      <dgm:prSet phldrT="[Texto]" custT="1"/>
      <dgm:spPr/>
      <dgm:t>
        <a:bodyPr/>
        <a:lstStyle/>
        <a:p>
          <a:r>
            <a:rPr lang="es-CO" sz="900" b="1"/>
            <a:t>5. FASE DE FORMULACION</a:t>
          </a:r>
        </a:p>
      </dgm:t>
    </dgm:pt>
    <dgm:pt modelId="{87729DE7-2820-4664-B237-4A95FE1E2F12}" type="parTrans" cxnId="{E88658A0-3BDE-454E-A794-8505E55DC105}">
      <dgm:prSet/>
      <dgm:spPr/>
      <dgm:t>
        <a:bodyPr/>
        <a:lstStyle/>
        <a:p>
          <a:endParaRPr lang="es-CO" sz="2000"/>
        </a:p>
      </dgm:t>
    </dgm:pt>
    <dgm:pt modelId="{94558B0E-E006-4B59-8C83-CEE5060F8235}" type="sibTrans" cxnId="{E88658A0-3BDE-454E-A794-8505E55DC105}">
      <dgm:prSet/>
      <dgm:spPr/>
      <dgm:t>
        <a:bodyPr/>
        <a:lstStyle/>
        <a:p>
          <a:endParaRPr lang="es-CO" sz="2000"/>
        </a:p>
      </dgm:t>
    </dgm:pt>
    <dgm:pt modelId="{C14DAE80-C9AD-4DF2-AB00-76A03871C660}">
      <dgm:prSet custT="1"/>
      <dgm:spPr/>
      <dgm:t>
        <a:bodyPr/>
        <a:lstStyle/>
        <a:p>
          <a:r>
            <a:rPr lang="es-CO" sz="900"/>
            <a:t>Socialización versión premiminar de los POF</a:t>
          </a:r>
        </a:p>
      </dgm:t>
    </dgm:pt>
    <dgm:pt modelId="{1B35EC25-3A5D-44C3-8EC6-1F67B5E94F65}" type="parTrans" cxnId="{FAE50C2E-D4BD-46F3-ACBD-9DE02637A7D6}">
      <dgm:prSet/>
      <dgm:spPr/>
      <dgm:t>
        <a:bodyPr/>
        <a:lstStyle/>
        <a:p>
          <a:endParaRPr lang="es-CO" sz="2000"/>
        </a:p>
      </dgm:t>
    </dgm:pt>
    <dgm:pt modelId="{EB3C29DE-5BFD-45F2-B15E-ED5B03F68740}" type="sibTrans" cxnId="{FAE50C2E-D4BD-46F3-ACBD-9DE02637A7D6}">
      <dgm:prSet/>
      <dgm:spPr/>
      <dgm:t>
        <a:bodyPr/>
        <a:lstStyle/>
        <a:p>
          <a:endParaRPr lang="es-CO" sz="2000"/>
        </a:p>
      </dgm:t>
    </dgm:pt>
    <dgm:pt modelId="{0E652C00-4F5E-4225-B0DE-1E16E467F052}">
      <dgm:prSet phldrT="[Texto]" custT="1"/>
      <dgm:spPr/>
      <dgm:t>
        <a:bodyPr/>
        <a:lstStyle/>
        <a:p>
          <a:r>
            <a:rPr lang="es-CO" sz="900" b="1"/>
            <a:t>6. FASE DE IMPLEMENTACION</a:t>
          </a:r>
        </a:p>
      </dgm:t>
    </dgm:pt>
    <dgm:pt modelId="{6B4BA892-C7B2-40DA-97EE-3611027033ED}" type="parTrans" cxnId="{ABA36423-4ADF-4BC2-B9D4-4551354C1F10}">
      <dgm:prSet/>
      <dgm:spPr/>
      <dgm:t>
        <a:bodyPr/>
        <a:lstStyle/>
        <a:p>
          <a:endParaRPr lang="es-CO" sz="2000"/>
        </a:p>
      </dgm:t>
    </dgm:pt>
    <dgm:pt modelId="{49049186-C28C-4B3F-A75E-A3310F719D8A}" type="sibTrans" cxnId="{ABA36423-4ADF-4BC2-B9D4-4551354C1F10}">
      <dgm:prSet/>
      <dgm:spPr/>
      <dgm:t>
        <a:bodyPr/>
        <a:lstStyle/>
        <a:p>
          <a:endParaRPr lang="es-CO" sz="2000"/>
        </a:p>
      </dgm:t>
    </dgm:pt>
    <dgm:pt modelId="{FDC96EDD-2D2E-424F-9793-6C67FBB810DD}">
      <dgm:prSet custT="1"/>
      <dgm:spPr/>
      <dgm:t>
        <a:bodyPr/>
        <a:lstStyle/>
        <a:p>
          <a:r>
            <a:rPr lang="es-CO" sz="900"/>
            <a:t>Aprobación de los POF por Consejo Directivo de la autoridad ambiental competente</a:t>
          </a:r>
        </a:p>
      </dgm:t>
    </dgm:pt>
    <dgm:pt modelId="{C0F088F2-D816-422B-A598-8465D4C16265}" type="parTrans" cxnId="{A43DF155-EDED-4348-8849-3FB54F8752F4}">
      <dgm:prSet/>
      <dgm:spPr/>
      <dgm:t>
        <a:bodyPr/>
        <a:lstStyle/>
        <a:p>
          <a:endParaRPr lang="es-CO" sz="2000"/>
        </a:p>
      </dgm:t>
    </dgm:pt>
    <dgm:pt modelId="{D85BC74A-2C14-4596-B306-9B50E9FDF986}" type="sibTrans" cxnId="{A43DF155-EDED-4348-8849-3FB54F8752F4}">
      <dgm:prSet/>
      <dgm:spPr/>
      <dgm:t>
        <a:bodyPr/>
        <a:lstStyle/>
        <a:p>
          <a:endParaRPr lang="es-CO" sz="2000"/>
        </a:p>
      </dgm:t>
    </dgm:pt>
    <dgm:pt modelId="{6632AE42-4A3F-47A4-991F-05B67D9E15A4}">
      <dgm:prSet custT="1"/>
      <dgm:spPr/>
      <dgm:t>
        <a:bodyPr/>
        <a:lstStyle/>
        <a:p>
          <a:r>
            <a:rPr lang="es-CO" sz="900"/>
            <a:t>Incorporación de los POF en el POA de la autoridad ambiental competente</a:t>
          </a:r>
        </a:p>
      </dgm:t>
    </dgm:pt>
    <dgm:pt modelId="{EA24CD28-DA30-489E-812A-8D006AD804E2}" type="parTrans" cxnId="{66F80349-2184-4386-B9D3-B0DFF876CB84}">
      <dgm:prSet/>
      <dgm:spPr/>
      <dgm:t>
        <a:bodyPr/>
        <a:lstStyle/>
        <a:p>
          <a:endParaRPr lang="es-CO" sz="2000"/>
        </a:p>
      </dgm:t>
    </dgm:pt>
    <dgm:pt modelId="{413A0DEC-0431-4D0A-9CF6-9F28DD448962}" type="sibTrans" cxnId="{66F80349-2184-4386-B9D3-B0DFF876CB84}">
      <dgm:prSet/>
      <dgm:spPr/>
      <dgm:t>
        <a:bodyPr/>
        <a:lstStyle/>
        <a:p>
          <a:endParaRPr lang="es-CO" sz="2000"/>
        </a:p>
      </dgm:t>
    </dgm:pt>
    <dgm:pt modelId="{E9D3C62B-362B-44C9-A42A-154B9DBAE91C}">
      <dgm:prSet custT="1"/>
      <dgm:spPr/>
      <dgm:t>
        <a:bodyPr/>
        <a:lstStyle/>
        <a:p>
          <a:r>
            <a:rPr lang="es-CO" sz="900"/>
            <a:t>Desarrollo de planes, programas y proyectos de cada POF </a:t>
          </a:r>
        </a:p>
      </dgm:t>
    </dgm:pt>
    <dgm:pt modelId="{C9AEF7BE-B561-478B-BAC4-CA5215113050}" type="parTrans" cxnId="{62C6A6A5-51AF-43F3-B103-5345821FAFEE}">
      <dgm:prSet/>
      <dgm:spPr/>
      <dgm:t>
        <a:bodyPr/>
        <a:lstStyle/>
        <a:p>
          <a:endParaRPr lang="es-CO" sz="2000"/>
        </a:p>
      </dgm:t>
    </dgm:pt>
    <dgm:pt modelId="{FFF495EB-AA84-4FB0-A607-B67EEC28EFF6}" type="sibTrans" cxnId="{62C6A6A5-51AF-43F3-B103-5345821FAFEE}">
      <dgm:prSet/>
      <dgm:spPr/>
      <dgm:t>
        <a:bodyPr/>
        <a:lstStyle/>
        <a:p>
          <a:endParaRPr lang="es-CO" sz="2000"/>
        </a:p>
      </dgm:t>
    </dgm:pt>
    <dgm:pt modelId="{38D6ECF3-9DC0-4FA5-AA85-AE678086D86F}">
      <dgm:prSet phldrT="[Texto]" custT="1"/>
      <dgm:spPr/>
      <dgm:t>
        <a:bodyPr/>
        <a:lstStyle/>
        <a:p>
          <a:r>
            <a:rPr lang="es-CO" sz="900" b="1"/>
            <a:t>7. FASE DE SEGUIMIENTO Y ACTUALIZACION</a:t>
          </a:r>
        </a:p>
      </dgm:t>
    </dgm:pt>
    <dgm:pt modelId="{CA07B11D-A281-4474-956D-CE017D55096D}" type="parTrans" cxnId="{228A001C-DFEF-4BA8-8945-6B052FD3DB06}">
      <dgm:prSet/>
      <dgm:spPr/>
      <dgm:t>
        <a:bodyPr/>
        <a:lstStyle/>
        <a:p>
          <a:endParaRPr lang="es-CO" sz="2000"/>
        </a:p>
      </dgm:t>
    </dgm:pt>
    <dgm:pt modelId="{23F1DCF5-3AF5-46F5-8EBA-1B227FFDA68A}" type="sibTrans" cxnId="{228A001C-DFEF-4BA8-8945-6B052FD3DB06}">
      <dgm:prSet/>
      <dgm:spPr/>
      <dgm:t>
        <a:bodyPr/>
        <a:lstStyle/>
        <a:p>
          <a:endParaRPr lang="es-CO" sz="2000"/>
        </a:p>
      </dgm:t>
    </dgm:pt>
    <dgm:pt modelId="{7AD3D970-693A-46CB-93F2-8719BB4A2138}">
      <dgm:prSet custT="1"/>
      <dgm:spPr/>
      <dgm:t>
        <a:bodyPr/>
        <a:lstStyle/>
        <a:p>
          <a:r>
            <a:rPr lang="es-CO" sz="900"/>
            <a:t>Seguimiento a los POF</a:t>
          </a:r>
        </a:p>
      </dgm:t>
    </dgm:pt>
    <dgm:pt modelId="{76659B4B-2119-4F3E-A632-F083A9E2AF61}" type="parTrans" cxnId="{84B27017-A550-4955-B34A-A6F39E2DEC14}">
      <dgm:prSet/>
      <dgm:spPr/>
      <dgm:t>
        <a:bodyPr/>
        <a:lstStyle/>
        <a:p>
          <a:endParaRPr lang="es-CO" sz="2000"/>
        </a:p>
      </dgm:t>
    </dgm:pt>
    <dgm:pt modelId="{004D6EF7-97F6-4EB3-9B3E-229E15C08DFD}" type="sibTrans" cxnId="{84B27017-A550-4955-B34A-A6F39E2DEC14}">
      <dgm:prSet/>
      <dgm:spPr/>
      <dgm:t>
        <a:bodyPr/>
        <a:lstStyle/>
        <a:p>
          <a:endParaRPr lang="es-CO" sz="2000"/>
        </a:p>
      </dgm:t>
    </dgm:pt>
    <dgm:pt modelId="{92E8A65F-F99F-488E-AF0A-565C72278797}">
      <dgm:prSet custT="1"/>
      <dgm:spPr/>
      <dgm:t>
        <a:bodyPr/>
        <a:lstStyle/>
        <a:p>
          <a:r>
            <a:rPr lang="es-CO" sz="900"/>
            <a:t>Revisión y evaluación de los POF</a:t>
          </a:r>
        </a:p>
      </dgm:t>
    </dgm:pt>
    <dgm:pt modelId="{66E38FC8-C18A-470F-A205-AE2365A9DE78}" type="parTrans" cxnId="{3F409E34-BFAE-45FE-A027-0ABAC99B8A84}">
      <dgm:prSet/>
      <dgm:spPr/>
      <dgm:t>
        <a:bodyPr/>
        <a:lstStyle/>
        <a:p>
          <a:endParaRPr lang="es-CO" sz="2000"/>
        </a:p>
      </dgm:t>
    </dgm:pt>
    <dgm:pt modelId="{B79C7341-D380-4E6F-A6A3-3F12A56CC081}" type="sibTrans" cxnId="{3F409E34-BFAE-45FE-A027-0ABAC99B8A84}">
      <dgm:prSet/>
      <dgm:spPr/>
      <dgm:t>
        <a:bodyPr/>
        <a:lstStyle/>
        <a:p>
          <a:endParaRPr lang="es-CO" sz="2000"/>
        </a:p>
      </dgm:t>
    </dgm:pt>
    <dgm:pt modelId="{260FD557-A6C6-4FE3-8993-4A56E5810063}">
      <dgm:prSet custT="1"/>
      <dgm:spPr/>
      <dgm:t>
        <a:bodyPr/>
        <a:lstStyle/>
        <a:p>
          <a:r>
            <a:rPr lang="es-CO" sz="900"/>
            <a:t>Conformación del equipo de trabajo  </a:t>
          </a:r>
        </a:p>
      </dgm:t>
    </dgm:pt>
    <dgm:pt modelId="{99DC8CBA-2F58-4241-815F-B0348FB0A095}" type="parTrans" cxnId="{AE5988E1-7C16-4B0A-ABF6-7C82ABA26687}">
      <dgm:prSet/>
      <dgm:spPr/>
      <dgm:t>
        <a:bodyPr/>
        <a:lstStyle/>
        <a:p>
          <a:endParaRPr lang="es-CO"/>
        </a:p>
      </dgm:t>
    </dgm:pt>
    <dgm:pt modelId="{F96C925A-00E1-4DCD-9FAA-8558FB848EF6}" type="sibTrans" cxnId="{AE5988E1-7C16-4B0A-ABF6-7C82ABA26687}">
      <dgm:prSet/>
      <dgm:spPr/>
      <dgm:t>
        <a:bodyPr/>
        <a:lstStyle/>
        <a:p>
          <a:endParaRPr lang="es-CO"/>
        </a:p>
      </dgm:t>
    </dgm:pt>
    <dgm:pt modelId="{4A7800C9-7D3D-4FD3-A0C8-055EA574631C}">
      <dgm:prSet custT="1"/>
      <dgm:spPr/>
      <dgm:t>
        <a:bodyPr/>
        <a:lstStyle/>
        <a:p>
          <a:r>
            <a:rPr lang="es-CO" sz="900"/>
            <a:t>Chequeo cartografía en campo</a:t>
          </a:r>
        </a:p>
      </dgm:t>
    </dgm:pt>
    <dgm:pt modelId="{E88C88D6-C647-44AC-8F34-1CDDF9D56EAE}" type="parTrans" cxnId="{AF2C1DF1-0917-4A12-AD82-87034F4AA6BD}">
      <dgm:prSet/>
      <dgm:spPr/>
      <dgm:t>
        <a:bodyPr/>
        <a:lstStyle/>
        <a:p>
          <a:endParaRPr lang="es-CO"/>
        </a:p>
      </dgm:t>
    </dgm:pt>
    <dgm:pt modelId="{011E79F5-D3D2-430D-AB83-E364AA563D3C}" type="sibTrans" cxnId="{AF2C1DF1-0917-4A12-AD82-87034F4AA6BD}">
      <dgm:prSet/>
      <dgm:spPr/>
      <dgm:t>
        <a:bodyPr/>
        <a:lstStyle/>
        <a:p>
          <a:endParaRPr lang="es-CO"/>
        </a:p>
      </dgm:t>
    </dgm:pt>
    <dgm:pt modelId="{320F87EC-CED1-4210-8A86-B8F3B4014BD7}">
      <dgm:prSet custT="1"/>
      <dgm:spPr/>
      <dgm:t>
        <a:bodyPr/>
        <a:lstStyle/>
        <a:p>
          <a:r>
            <a:rPr lang="es-CO" sz="900"/>
            <a:t>Desarrollo del premuestreo, ajuste y realización del inventario forestal</a:t>
          </a:r>
        </a:p>
      </dgm:t>
    </dgm:pt>
    <dgm:pt modelId="{3E66B59C-1F4A-4068-B805-1D0FD9DF5EB9}" type="parTrans" cxnId="{B2CEC7D1-0EF3-43E8-A8C4-CA91F9F8B2C6}">
      <dgm:prSet/>
      <dgm:spPr/>
      <dgm:t>
        <a:bodyPr/>
        <a:lstStyle/>
        <a:p>
          <a:endParaRPr lang="es-CO"/>
        </a:p>
      </dgm:t>
    </dgm:pt>
    <dgm:pt modelId="{9C227A2C-DB8C-4F82-9033-31A1665D63A3}" type="sibTrans" cxnId="{B2CEC7D1-0EF3-43E8-A8C4-CA91F9F8B2C6}">
      <dgm:prSet/>
      <dgm:spPr/>
      <dgm:t>
        <a:bodyPr/>
        <a:lstStyle/>
        <a:p>
          <a:endParaRPr lang="es-CO"/>
        </a:p>
      </dgm:t>
    </dgm:pt>
    <dgm:pt modelId="{34106E7C-5D09-4727-92DE-E55E74AC51EE}">
      <dgm:prSet custT="1"/>
      <dgm:spPr/>
      <dgm:t>
        <a:bodyPr/>
        <a:lstStyle/>
        <a:p>
          <a:r>
            <a:rPr lang="es-CO" sz="900"/>
            <a:t>Desarrollo del componente socieconomico</a:t>
          </a:r>
        </a:p>
      </dgm:t>
    </dgm:pt>
    <dgm:pt modelId="{9975E2E8-9436-4F43-A130-25EADB8F15E6}" type="parTrans" cxnId="{6C6EB5FC-FF88-485A-AB17-1DEBD14B1B4D}">
      <dgm:prSet/>
      <dgm:spPr/>
      <dgm:t>
        <a:bodyPr/>
        <a:lstStyle/>
        <a:p>
          <a:endParaRPr lang="es-CO"/>
        </a:p>
      </dgm:t>
    </dgm:pt>
    <dgm:pt modelId="{55FD3231-A594-44A3-9758-E80BFF642EBF}" type="sibTrans" cxnId="{6C6EB5FC-FF88-485A-AB17-1DEBD14B1B4D}">
      <dgm:prSet/>
      <dgm:spPr/>
      <dgm:t>
        <a:bodyPr/>
        <a:lstStyle/>
        <a:p>
          <a:endParaRPr lang="es-CO"/>
        </a:p>
      </dgm:t>
    </dgm:pt>
    <dgm:pt modelId="{275C1FC4-3E17-4EB7-B629-3B18A2C22A68}">
      <dgm:prSet custT="1"/>
      <dgm:spPr/>
      <dgm:t>
        <a:bodyPr/>
        <a:lstStyle/>
        <a:p>
          <a:r>
            <a:rPr lang="es-CO" sz="900"/>
            <a:t>Desarrollo del componente suelos</a:t>
          </a:r>
        </a:p>
      </dgm:t>
    </dgm:pt>
    <dgm:pt modelId="{47FF5181-689E-402C-BA5E-A7F036D82964}" type="parTrans" cxnId="{387F9B62-BA72-46DA-93B7-D805807BFC03}">
      <dgm:prSet/>
      <dgm:spPr/>
      <dgm:t>
        <a:bodyPr/>
        <a:lstStyle/>
        <a:p>
          <a:endParaRPr lang="es-CO"/>
        </a:p>
      </dgm:t>
    </dgm:pt>
    <dgm:pt modelId="{BD9B50B6-A249-4B4C-A504-6B8A26A3E4B7}" type="sibTrans" cxnId="{387F9B62-BA72-46DA-93B7-D805807BFC03}">
      <dgm:prSet/>
      <dgm:spPr/>
      <dgm:t>
        <a:bodyPr/>
        <a:lstStyle/>
        <a:p>
          <a:endParaRPr lang="es-CO"/>
        </a:p>
      </dgm:t>
    </dgm:pt>
    <dgm:pt modelId="{0C7E1392-1B2E-4473-98A3-7DB95B0F3E41}">
      <dgm:prSet custT="1"/>
      <dgm:spPr/>
      <dgm:t>
        <a:bodyPr/>
        <a:lstStyle/>
        <a:p>
          <a:r>
            <a:rPr lang="es-CO" sz="900"/>
            <a:t>Desarrollo del componente fauna</a:t>
          </a:r>
        </a:p>
      </dgm:t>
    </dgm:pt>
    <dgm:pt modelId="{1BB85BBF-AE3C-4053-94E1-A07AA9D27118}" type="parTrans" cxnId="{21FF54B0-7061-409D-AA77-9C011DC7E50B}">
      <dgm:prSet/>
      <dgm:spPr/>
      <dgm:t>
        <a:bodyPr/>
        <a:lstStyle/>
        <a:p>
          <a:endParaRPr lang="es-CO"/>
        </a:p>
      </dgm:t>
    </dgm:pt>
    <dgm:pt modelId="{170804D9-020B-4492-BDDC-2864E2B9B088}" type="sibTrans" cxnId="{21FF54B0-7061-409D-AA77-9C011DC7E50B}">
      <dgm:prSet/>
      <dgm:spPr/>
      <dgm:t>
        <a:bodyPr/>
        <a:lstStyle/>
        <a:p>
          <a:endParaRPr lang="es-CO"/>
        </a:p>
      </dgm:t>
    </dgm:pt>
    <dgm:pt modelId="{FB36F50F-332B-41E1-B818-61C37228C5CE}">
      <dgm:prSet custT="1"/>
      <dgm:spPr/>
      <dgm:t>
        <a:bodyPr/>
        <a:lstStyle/>
        <a:p>
          <a:r>
            <a:rPr lang="es-CO" sz="900"/>
            <a:t>Armonización de los POF con actores locales y regionales</a:t>
          </a:r>
        </a:p>
      </dgm:t>
    </dgm:pt>
    <dgm:pt modelId="{1B402964-486C-4D88-B25B-BFBD3B7CB725}" type="parTrans" cxnId="{44A4FD8C-B715-4763-9E06-4EBC7F129D51}">
      <dgm:prSet/>
      <dgm:spPr/>
      <dgm:t>
        <a:bodyPr/>
        <a:lstStyle/>
        <a:p>
          <a:endParaRPr lang="es-CO"/>
        </a:p>
      </dgm:t>
    </dgm:pt>
    <dgm:pt modelId="{2F60FF59-EE81-4035-BCD0-A1A526D6233D}" type="sibTrans" cxnId="{44A4FD8C-B715-4763-9E06-4EBC7F129D51}">
      <dgm:prSet/>
      <dgm:spPr/>
      <dgm:t>
        <a:bodyPr/>
        <a:lstStyle/>
        <a:p>
          <a:endParaRPr lang="es-CO"/>
        </a:p>
      </dgm:t>
    </dgm:pt>
    <dgm:pt modelId="{2DDC3C6B-EB89-41BC-9626-2C8602AFD180}">
      <dgm:prSet custT="1"/>
      <dgm:spPr/>
      <dgm:t>
        <a:bodyPr/>
        <a:lstStyle/>
        <a:p>
          <a:r>
            <a:rPr lang="es-CO" sz="900"/>
            <a:t>Edición y ajustes de los POF</a:t>
          </a:r>
        </a:p>
      </dgm:t>
    </dgm:pt>
    <dgm:pt modelId="{8CA01F60-749A-4F13-A5F9-52959A1E5ACD}" type="parTrans" cxnId="{CBF95272-9C66-408A-9CF3-C7F12DD60BBE}">
      <dgm:prSet/>
      <dgm:spPr/>
      <dgm:t>
        <a:bodyPr/>
        <a:lstStyle/>
        <a:p>
          <a:endParaRPr lang="es-CO"/>
        </a:p>
      </dgm:t>
    </dgm:pt>
    <dgm:pt modelId="{4EF9A5D6-D9ED-4637-A11E-A0AF0603FCE7}" type="sibTrans" cxnId="{CBF95272-9C66-408A-9CF3-C7F12DD60BBE}">
      <dgm:prSet/>
      <dgm:spPr/>
      <dgm:t>
        <a:bodyPr/>
        <a:lstStyle/>
        <a:p>
          <a:endParaRPr lang="es-CO"/>
        </a:p>
      </dgm:t>
    </dgm:pt>
    <dgm:pt modelId="{29647C36-AD56-480A-B274-AFD85B8257AC}">
      <dgm:prSet custT="1"/>
      <dgm:spPr/>
      <dgm:t>
        <a:bodyPr/>
        <a:lstStyle/>
        <a:p>
          <a:r>
            <a:rPr lang="es-CO" sz="900"/>
            <a:t>Actualización de los POF  </a:t>
          </a:r>
        </a:p>
      </dgm:t>
    </dgm:pt>
    <dgm:pt modelId="{8B89DDF0-7CED-46E8-8F61-0B17466698FF}" type="sibTrans" cxnId="{F617155A-07A4-40C6-B9E5-6E820D5C2875}">
      <dgm:prSet/>
      <dgm:spPr/>
      <dgm:t>
        <a:bodyPr/>
        <a:lstStyle/>
        <a:p>
          <a:endParaRPr lang="es-CO" sz="2000"/>
        </a:p>
      </dgm:t>
    </dgm:pt>
    <dgm:pt modelId="{4CAE2BE9-B466-4310-88AB-C78BF23B7371}" type="parTrans" cxnId="{F617155A-07A4-40C6-B9E5-6E820D5C2875}">
      <dgm:prSet/>
      <dgm:spPr/>
      <dgm:t>
        <a:bodyPr/>
        <a:lstStyle/>
        <a:p>
          <a:endParaRPr lang="es-CO" sz="2000"/>
        </a:p>
      </dgm:t>
    </dgm:pt>
    <dgm:pt modelId="{477C0414-2F64-47A3-9675-FE2E4F8C4A83}">
      <dgm:prSet custT="1"/>
      <dgm:spPr/>
      <dgm:t>
        <a:bodyPr/>
        <a:lstStyle/>
        <a:p>
          <a:r>
            <a:rPr lang="es-CO" sz="900"/>
            <a:t> Formulación del POF para cada área forestal de la UOF</a:t>
          </a:r>
        </a:p>
      </dgm:t>
    </dgm:pt>
    <dgm:pt modelId="{211F0972-F335-42CF-8898-D6AD2F24BDF4}" type="parTrans" cxnId="{3673614D-FB3D-4D84-B4D5-C1C1FEB93DC6}">
      <dgm:prSet/>
      <dgm:spPr/>
      <dgm:t>
        <a:bodyPr/>
        <a:lstStyle/>
        <a:p>
          <a:endParaRPr lang="es-CO"/>
        </a:p>
      </dgm:t>
    </dgm:pt>
    <dgm:pt modelId="{8249E61B-7B06-45EC-87B1-4624BFB202FC}" type="sibTrans" cxnId="{3673614D-FB3D-4D84-B4D5-C1C1FEB93DC6}">
      <dgm:prSet/>
      <dgm:spPr/>
      <dgm:t>
        <a:bodyPr/>
        <a:lstStyle/>
        <a:p>
          <a:endParaRPr lang="es-CO"/>
        </a:p>
      </dgm:t>
    </dgm:pt>
    <dgm:pt modelId="{1DEF4F99-0D10-4E54-A0BF-F9524F830250}" type="pres">
      <dgm:prSet presAssocID="{DCD48D7A-4B03-4423-8CB5-5C5D79405805}" presName="linear" presStyleCnt="0">
        <dgm:presLayoutVars>
          <dgm:dir/>
          <dgm:animLvl val="lvl"/>
          <dgm:resizeHandles val="exact"/>
        </dgm:presLayoutVars>
      </dgm:prSet>
      <dgm:spPr/>
      <dgm:t>
        <a:bodyPr/>
        <a:lstStyle/>
        <a:p>
          <a:endParaRPr lang="es-CO"/>
        </a:p>
      </dgm:t>
    </dgm:pt>
    <dgm:pt modelId="{2FA5CF8F-DEE2-445C-8A9F-A5B19AA1EC66}" type="pres">
      <dgm:prSet presAssocID="{2CB7F8B1-2637-4408-9185-3A95A2E4D4D4}" presName="parentLin" presStyleCnt="0"/>
      <dgm:spPr/>
    </dgm:pt>
    <dgm:pt modelId="{545F5493-E5D3-45CD-9407-AD3146FF5B66}" type="pres">
      <dgm:prSet presAssocID="{2CB7F8B1-2637-4408-9185-3A95A2E4D4D4}" presName="parentLeftMargin" presStyleLbl="node1" presStyleIdx="0" presStyleCnt="7"/>
      <dgm:spPr/>
      <dgm:t>
        <a:bodyPr/>
        <a:lstStyle/>
        <a:p>
          <a:endParaRPr lang="es-CO"/>
        </a:p>
      </dgm:t>
    </dgm:pt>
    <dgm:pt modelId="{E6E34545-7A70-45F5-AF30-5300FEAF0CB4}" type="pres">
      <dgm:prSet presAssocID="{2CB7F8B1-2637-4408-9185-3A95A2E4D4D4}" presName="parentText" presStyleLbl="node1" presStyleIdx="0" presStyleCnt="7">
        <dgm:presLayoutVars>
          <dgm:chMax val="0"/>
          <dgm:bulletEnabled val="1"/>
        </dgm:presLayoutVars>
      </dgm:prSet>
      <dgm:spPr/>
      <dgm:t>
        <a:bodyPr/>
        <a:lstStyle/>
        <a:p>
          <a:endParaRPr lang="es-CO"/>
        </a:p>
      </dgm:t>
    </dgm:pt>
    <dgm:pt modelId="{EF9B6E2C-EF0B-4D48-9074-55D69A90DE21}" type="pres">
      <dgm:prSet presAssocID="{2CB7F8B1-2637-4408-9185-3A95A2E4D4D4}" presName="negativeSpace" presStyleCnt="0"/>
      <dgm:spPr/>
    </dgm:pt>
    <dgm:pt modelId="{35D5CD7D-3A20-4EB8-B442-65E54571D39E}" type="pres">
      <dgm:prSet presAssocID="{2CB7F8B1-2637-4408-9185-3A95A2E4D4D4}" presName="childText" presStyleLbl="conFgAcc1" presStyleIdx="0" presStyleCnt="7" custLinFactNeighborX="210" custLinFactNeighborY="66562">
        <dgm:presLayoutVars>
          <dgm:bulletEnabled val="1"/>
        </dgm:presLayoutVars>
      </dgm:prSet>
      <dgm:spPr/>
      <dgm:t>
        <a:bodyPr/>
        <a:lstStyle/>
        <a:p>
          <a:endParaRPr lang="es-CO"/>
        </a:p>
      </dgm:t>
    </dgm:pt>
    <dgm:pt modelId="{AB83843B-19AA-4C45-ACB9-0772D543D28B}" type="pres">
      <dgm:prSet presAssocID="{1E2C00AA-92AD-4DFD-ADBE-9EE00E1BF72B}" presName="spaceBetweenRectangles" presStyleCnt="0"/>
      <dgm:spPr/>
    </dgm:pt>
    <dgm:pt modelId="{55019F05-739C-499C-85AD-7269005767A1}" type="pres">
      <dgm:prSet presAssocID="{8069E184-766F-4E8B-A1E8-51EDBCF8B787}" presName="parentLin" presStyleCnt="0"/>
      <dgm:spPr/>
    </dgm:pt>
    <dgm:pt modelId="{8FFBFEAB-4C29-43E1-9195-E019257224C0}" type="pres">
      <dgm:prSet presAssocID="{8069E184-766F-4E8B-A1E8-51EDBCF8B787}" presName="parentLeftMargin" presStyleLbl="node1" presStyleIdx="0" presStyleCnt="7"/>
      <dgm:spPr/>
      <dgm:t>
        <a:bodyPr/>
        <a:lstStyle/>
        <a:p>
          <a:endParaRPr lang="es-CO"/>
        </a:p>
      </dgm:t>
    </dgm:pt>
    <dgm:pt modelId="{C4175353-957F-4B0A-882A-9D65932C4C45}" type="pres">
      <dgm:prSet presAssocID="{8069E184-766F-4E8B-A1E8-51EDBCF8B787}" presName="parentText" presStyleLbl="node1" presStyleIdx="1" presStyleCnt="7" custLinFactNeighborX="7859" custLinFactNeighborY="9302">
        <dgm:presLayoutVars>
          <dgm:chMax val="0"/>
          <dgm:bulletEnabled val="1"/>
        </dgm:presLayoutVars>
      </dgm:prSet>
      <dgm:spPr/>
      <dgm:t>
        <a:bodyPr/>
        <a:lstStyle/>
        <a:p>
          <a:endParaRPr lang="es-CO"/>
        </a:p>
      </dgm:t>
    </dgm:pt>
    <dgm:pt modelId="{0862C50F-306A-4E6B-A23B-07B15ECDE9F7}" type="pres">
      <dgm:prSet presAssocID="{8069E184-766F-4E8B-A1E8-51EDBCF8B787}" presName="negativeSpace" presStyleCnt="0"/>
      <dgm:spPr/>
    </dgm:pt>
    <dgm:pt modelId="{BEC4ABD6-0E89-47BE-B95E-5D5D71B73DA1}" type="pres">
      <dgm:prSet presAssocID="{8069E184-766F-4E8B-A1E8-51EDBCF8B787}" presName="childText" presStyleLbl="conFgAcc1" presStyleIdx="1" presStyleCnt="7" custLinFactNeighborY="66562">
        <dgm:presLayoutVars>
          <dgm:bulletEnabled val="1"/>
        </dgm:presLayoutVars>
      </dgm:prSet>
      <dgm:spPr/>
      <dgm:t>
        <a:bodyPr/>
        <a:lstStyle/>
        <a:p>
          <a:endParaRPr lang="es-CO"/>
        </a:p>
      </dgm:t>
    </dgm:pt>
    <dgm:pt modelId="{BEB87FCE-F499-4870-8AB0-98F9F509D50E}" type="pres">
      <dgm:prSet presAssocID="{93F1D987-E557-4E03-8C29-D08B5E8AAD1B}" presName="spaceBetweenRectangles" presStyleCnt="0"/>
      <dgm:spPr/>
    </dgm:pt>
    <dgm:pt modelId="{3AA816E6-3A8D-45C3-B0AF-DCE6C0F7D52F}" type="pres">
      <dgm:prSet presAssocID="{717ECC8B-6813-4A27-9DC1-A0349E570257}" presName="parentLin" presStyleCnt="0"/>
      <dgm:spPr/>
    </dgm:pt>
    <dgm:pt modelId="{9702987D-0E97-487C-8CCC-50D92DF3BD3E}" type="pres">
      <dgm:prSet presAssocID="{717ECC8B-6813-4A27-9DC1-A0349E570257}" presName="parentLeftMargin" presStyleLbl="node1" presStyleIdx="1" presStyleCnt="7"/>
      <dgm:spPr/>
      <dgm:t>
        <a:bodyPr/>
        <a:lstStyle/>
        <a:p>
          <a:endParaRPr lang="es-CO"/>
        </a:p>
      </dgm:t>
    </dgm:pt>
    <dgm:pt modelId="{2F94551E-AD58-4389-A867-ACC7E854241D}" type="pres">
      <dgm:prSet presAssocID="{717ECC8B-6813-4A27-9DC1-A0349E570257}" presName="parentText" presStyleLbl="node1" presStyleIdx="2" presStyleCnt="7" custLinFactNeighborX="-3930" custLinFactNeighborY="9302">
        <dgm:presLayoutVars>
          <dgm:chMax val="0"/>
          <dgm:bulletEnabled val="1"/>
        </dgm:presLayoutVars>
      </dgm:prSet>
      <dgm:spPr/>
      <dgm:t>
        <a:bodyPr/>
        <a:lstStyle/>
        <a:p>
          <a:endParaRPr lang="es-CO"/>
        </a:p>
      </dgm:t>
    </dgm:pt>
    <dgm:pt modelId="{0B0D6F0B-4DEB-4B88-B257-B59830E60C59}" type="pres">
      <dgm:prSet presAssocID="{717ECC8B-6813-4A27-9DC1-A0349E570257}" presName="negativeSpace" presStyleCnt="0"/>
      <dgm:spPr/>
    </dgm:pt>
    <dgm:pt modelId="{3BC1BA34-3099-48F7-ADCC-C59CA8F05523}" type="pres">
      <dgm:prSet presAssocID="{717ECC8B-6813-4A27-9DC1-A0349E570257}" presName="childText" presStyleLbl="conFgAcc1" presStyleIdx="2" presStyleCnt="7" custScaleY="93432" custLinFactNeighborY="66561">
        <dgm:presLayoutVars>
          <dgm:bulletEnabled val="1"/>
        </dgm:presLayoutVars>
      </dgm:prSet>
      <dgm:spPr/>
      <dgm:t>
        <a:bodyPr/>
        <a:lstStyle/>
        <a:p>
          <a:endParaRPr lang="es-CO"/>
        </a:p>
      </dgm:t>
    </dgm:pt>
    <dgm:pt modelId="{ED98C6C5-10F9-43FD-B588-4DD8CA453F1D}" type="pres">
      <dgm:prSet presAssocID="{60E19195-CF68-47DE-9785-66C048977208}" presName="spaceBetweenRectangles" presStyleCnt="0"/>
      <dgm:spPr/>
    </dgm:pt>
    <dgm:pt modelId="{15A1C469-7C3A-4EBC-B23A-4CE4DD373580}" type="pres">
      <dgm:prSet presAssocID="{D67F9A5A-5E88-44A1-939C-135CE3AF4041}" presName="parentLin" presStyleCnt="0"/>
      <dgm:spPr/>
    </dgm:pt>
    <dgm:pt modelId="{3B8B29A2-8F27-4747-815F-4C192BC39EFB}" type="pres">
      <dgm:prSet presAssocID="{D67F9A5A-5E88-44A1-939C-135CE3AF4041}" presName="parentLeftMargin" presStyleLbl="node1" presStyleIdx="2" presStyleCnt="7"/>
      <dgm:spPr/>
      <dgm:t>
        <a:bodyPr/>
        <a:lstStyle/>
        <a:p>
          <a:endParaRPr lang="es-CO"/>
        </a:p>
      </dgm:t>
    </dgm:pt>
    <dgm:pt modelId="{514BAA5A-25A1-407B-9E98-4F585743FC17}" type="pres">
      <dgm:prSet presAssocID="{D67F9A5A-5E88-44A1-939C-135CE3AF4041}" presName="parentText" presStyleLbl="node1" presStyleIdx="3" presStyleCnt="7" custLinFactNeighborY="9302">
        <dgm:presLayoutVars>
          <dgm:chMax val="0"/>
          <dgm:bulletEnabled val="1"/>
        </dgm:presLayoutVars>
      </dgm:prSet>
      <dgm:spPr/>
      <dgm:t>
        <a:bodyPr/>
        <a:lstStyle/>
        <a:p>
          <a:endParaRPr lang="es-CO"/>
        </a:p>
      </dgm:t>
    </dgm:pt>
    <dgm:pt modelId="{584AD0D6-0EBE-40B3-A5EF-BEFBE1FDD233}" type="pres">
      <dgm:prSet presAssocID="{D67F9A5A-5E88-44A1-939C-135CE3AF4041}" presName="negativeSpace" presStyleCnt="0"/>
      <dgm:spPr/>
    </dgm:pt>
    <dgm:pt modelId="{06ACE6F8-0FA9-44AE-BA37-8718AB57D422}" type="pres">
      <dgm:prSet presAssocID="{D67F9A5A-5E88-44A1-939C-135CE3AF4041}" presName="childText" presStyleLbl="conFgAcc1" presStyleIdx="3" presStyleCnt="7" custLinFactY="571" custLinFactNeighborY="100000">
        <dgm:presLayoutVars>
          <dgm:bulletEnabled val="1"/>
        </dgm:presLayoutVars>
      </dgm:prSet>
      <dgm:spPr/>
      <dgm:t>
        <a:bodyPr/>
        <a:lstStyle/>
        <a:p>
          <a:endParaRPr lang="es-CO"/>
        </a:p>
      </dgm:t>
    </dgm:pt>
    <dgm:pt modelId="{728F8364-6B69-4FB1-8CEE-FE0453B48F74}" type="pres">
      <dgm:prSet presAssocID="{5865B6AA-9A9D-46ED-B85D-61C566F91B2B}" presName="spaceBetweenRectangles" presStyleCnt="0"/>
      <dgm:spPr/>
    </dgm:pt>
    <dgm:pt modelId="{2FED5211-A15F-4937-8626-A219A5AF8F6A}" type="pres">
      <dgm:prSet presAssocID="{CF4F553E-C1BC-4366-8D1F-2538C739F34D}" presName="parentLin" presStyleCnt="0"/>
      <dgm:spPr/>
    </dgm:pt>
    <dgm:pt modelId="{96E24B0A-8F37-4257-B7B3-645FB1DA6A85}" type="pres">
      <dgm:prSet presAssocID="{CF4F553E-C1BC-4366-8D1F-2538C739F34D}" presName="parentLeftMargin" presStyleLbl="node1" presStyleIdx="3" presStyleCnt="7"/>
      <dgm:spPr/>
      <dgm:t>
        <a:bodyPr/>
        <a:lstStyle/>
        <a:p>
          <a:endParaRPr lang="es-CO"/>
        </a:p>
      </dgm:t>
    </dgm:pt>
    <dgm:pt modelId="{72C2FA48-4513-4CD5-8267-CAFA222E040F}" type="pres">
      <dgm:prSet presAssocID="{CF4F553E-C1BC-4366-8D1F-2538C739F34D}" presName="parentText" presStyleLbl="node1" presStyleIdx="4" presStyleCnt="7" custLinFactNeighborX="-3930" custLinFactNeighborY="15503">
        <dgm:presLayoutVars>
          <dgm:chMax val="0"/>
          <dgm:bulletEnabled val="1"/>
        </dgm:presLayoutVars>
      </dgm:prSet>
      <dgm:spPr/>
      <dgm:t>
        <a:bodyPr/>
        <a:lstStyle/>
        <a:p>
          <a:endParaRPr lang="es-CO"/>
        </a:p>
      </dgm:t>
    </dgm:pt>
    <dgm:pt modelId="{C5574D53-E5B2-4961-BC19-B9AEEE8D8A74}" type="pres">
      <dgm:prSet presAssocID="{CF4F553E-C1BC-4366-8D1F-2538C739F34D}" presName="negativeSpace" presStyleCnt="0"/>
      <dgm:spPr/>
    </dgm:pt>
    <dgm:pt modelId="{4EFCDA67-9C44-44DD-A910-D775D3C6B542}" type="pres">
      <dgm:prSet presAssocID="{CF4F553E-C1BC-4366-8D1F-2538C739F34D}" presName="childText" presStyleLbl="conFgAcc1" presStyleIdx="4" presStyleCnt="7" custScaleY="87228" custLinFactNeighborY="79873">
        <dgm:presLayoutVars>
          <dgm:bulletEnabled val="1"/>
        </dgm:presLayoutVars>
      </dgm:prSet>
      <dgm:spPr/>
      <dgm:t>
        <a:bodyPr/>
        <a:lstStyle/>
        <a:p>
          <a:endParaRPr lang="es-CO"/>
        </a:p>
      </dgm:t>
    </dgm:pt>
    <dgm:pt modelId="{44903029-1598-44FF-927B-4388D5E8763C}" type="pres">
      <dgm:prSet presAssocID="{94558B0E-E006-4B59-8C83-CEE5060F8235}" presName="spaceBetweenRectangles" presStyleCnt="0"/>
      <dgm:spPr/>
    </dgm:pt>
    <dgm:pt modelId="{86EE8AB6-545B-4020-AEC6-19F34F74D919}" type="pres">
      <dgm:prSet presAssocID="{0E652C00-4F5E-4225-B0DE-1E16E467F052}" presName="parentLin" presStyleCnt="0"/>
      <dgm:spPr/>
    </dgm:pt>
    <dgm:pt modelId="{C7C02459-324F-4CBA-B9A7-D10266029FAC}" type="pres">
      <dgm:prSet presAssocID="{0E652C00-4F5E-4225-B0DE-1E16E467F052}" presName="parentLeftMargin" presStyleLbl="node1" presStyleIdx="4" presStyleCnt="7"/>
      <dgm:spPr/>
      <dgm:t>
        <a:bodyPr/>
        <a:lstStyle/>
        <a:p>
          <a:endParaRPr lang="es-CO"/>
        </a:p>
      </dgm:t>
    </dgm:pt>
    <dgm:pt modelId="{4E9F94DE-8CF1-4FE7-9A6B-53CB416743FC}" type="pres">
      <dgm:prSet presAssocID="{0E652C00-4F5E-4225-B0DE-1E16E467F052}" presName="parentText" presStyleLbl="node1" presStyleIdx="5" presStyleCnt="7" custLinFactNeighborY="12402">
        <dgm:presLayoutVars>
          <dgm:chMax val="0"/>
          <dgm:bulletEnabled val="1"/>
        </dgm:presLayoutVars>
      </dgm:prSet>
      <dgm:spPr/>
      <dgm:t>
        <a:bodyPr/>
        <a:lstStyle/>
        <a:p>
          <a:endParaRPr lang="es-CO"/>
        </a:p>
      </dgm:t>
    </dgm:pt>
    <dgm:pt modelId="{DD8C64AD-F0AB-4DAF-BD3D-6848B3517AE4}" type="pres">
      <dgm:prSet presAssocID="{0E652C00-4F5E-4225-B0DE-1E16E467F052}" presName="negativeSpace" presStyleCnt="0"/>
      <dgm:spPr/>
    </dgm:pt>
    <dgm:pt modelId="{FA8C06B1-BAA1-4827-A601-D14B18466DB6}" type="pres">
      <dgm:prSet presAssocID="{0E652C00-4F5E-4225-B0DE-1E16E467F052}" presName="childText" presStyleLbl="conFgAcc1" presStyleIdx="5" presStyleCnt="7" custLinFactNeighborY="66562">
        <dgm:presLayoutVars>
          <dgm:bulletEnabled val="1"/>
        </dgm:presLayoutVars>
      </dgm:prSet>
      <dgm:spPr/>
      <dgm:t>
        <a:bodyPr/>
        <a:lstStyle/>
        <a:p>
          <a:endParaRPr lang="es-CO"/>
        </a:p>
      </dgm:t>
    </dgm:pt>
    <dgm:pt modelId="{D62CC520-BE4A-45F5-85CF-6F1FF6479E7B}" type="pres">
      <dgm:prSet presAssocID="{49049186-C28C-4B3F-A75E-A3310F719D8A}" presName="spaceBetweenRectangles" presStyleCnt="0"/>
      <dgm:spPr/>
    </dgm:pt>
    <dgm:pt modelId="{0ACFCED0-6DBF-47C9-BEFF-1C22DE7DB9F3}" type="pres">
      <dgm:prSet presAssocID="{38D6ECF3-9DC0-4FA5-AA85-AE678086D86F}" presName="parentLin" presStyleCnt="0"/>
      <dgm:spPr/>
    </dgm:pt>
    <dgm:pt modelId="{A03587EF-2C72-4284-B879-B71BE0640BA4}" type="pres">
      <dgm:prSet presAssocID="{38D6ECF3-9DC0-4FA5-AA85-AE678086D86F}" presName="parentLeftMargin" presStyleLbl="node1" presStyleIdx="5" presStyleCnt="7"/>
      <dgm:spPr/>
      <dgm:t>
        <a:bodyPr/>
        <a:lstStyle/>
        <a:p>
          <a:endParaRPr lang="es-CO"/>
        </a:p>
      </dgm:t>
    </dgm:pt>
    <dgm:pt modelId="{0BB363C2-1000-4D63-89E1-75C121258685}" type="pres">
      <dgm:prSet presAssocID="{38D6ECF3-9DC0-4FA5-AA85-AE678086D86F}" presName="parentText" presStyleLbl="node1" presStyleIdx="6" presStyleCnt="7" custLinFactNeighborX="3930" custLinFactNeighborY="12402">
        <dgm:presLayoutVars>
          <dgm:chMax val="0"/>
          <dgm:bulletEnabled val="1"/>
        </dgm:presLayoutVars>
      </dgm:prSet>
      <dgm:spPr/>
      <dgm:t>
        <a:bodyPr/>
        <a:lstStyle/>
        <a:p>
          <a:endParaRPr lang="es-CO"/>
        </a:p>
      </dgm:t>
    </dgm:pt>
    <dgm:pt modelId="{C9B2B30D-0668-43BB-8909-432202A9EDB4}" type="pres">
      <dgm:prSet presAssocID="{38D6ECF3-9DC0-4FA5-AA85-AE678086D86F}" presName="negativeSpace" presStyleCnt="0"/>
      <dgm:spPr/>
    </dgm:pt>
    <dgm:pt modelId="{77262FC2-D56C-47EC-A6D3-390D5DF0E708}" type="pres">
      <dgm:prSet presAssocID="{38D6ECF3-9DC0-4FA5-AA85-AE678086D86F}" presName="childText" presStyleLbl="conFgAcc1" presStyleIdx="6" presStyleCnt="7" custLinFactNeighborY="19481">
        <dgm:presLayoutVars>
          <dgm:bulletEnabled val="1"/>
        </dgm:presLayoutVars>
      </dgm:prSet>
      <dgm:spPr/>
      <dgm:t>
        <a:bodyPr/>
        <a:lstStyle/>
        <a:p>
          <a:endParaRPr lang="es-CO"/>
        </a:p>
      </dgm:t>
    </dgm:pt>
  </dgm:ptLst>
  <dgm:cxnLst>
    <dgm:cxn modelId="{67B9198E-5C25-4F67-B9CB-41843459D987}" type="presOf" srcId="{C8F6D009-A118-4555-A677-CBA61BF6F0D5}" destId="{BEC4ABD6-0E89-47BE-B95E-5D5D71B73DA1}" srcOrd="0" destOrd="2" presId="urn:microsoft.com/office/officeart/2005/8/layout/list1"/>
    <dgm:cxn modelId="{A43DF155-EDED-4348-8849-3FB54F8752F4}" srcId="{0E652C00-4F5E-4225-B0DE-1E16E467F052}" destId="{FDC96EDD-2D2E-424F-9793-6C67FBB810DD}" srcOrd="0" destOrd="0" parTransId="{C0F088F2-D816-422B-A598-8465D4C16265}" sibTransId="{D85BC74A-2C14-4596-B306-9B50E9FDF986}"/>
    <dgm:cxn modelId="{B2CEC7D1-0EF3-43E8-A8C4-CA91F9F8B2C6}" srcId="{717ECC8B-6813-4A27-9DC1-A0349E570257}" destId="{320F87EC-CED1-4210-8A86-B8F3B4014BD7}" srcOrd="2" destOrd="0" parTransId="{3E66B59C-1F4A-4068-B805-1D0FD9DF5EB9}" sibTransId="{9C227A2C-DB8C-4F82-9033-31A1665D63A3}"/>
    <dgm:cxn modelId="{39949B06-98CA-426A-A4A6-EA0210D2BAFD}" type="presOf" srcId="{DCD48D7A-4B03-4423-8CB5-5C5D79405805}" destId="{1DEF4F99-0D10-4E54-A0BF-F9524F830250}" srcOrd="0" destOrd="0" presId="urn:microsoft.com/office/officeart/2005/8/layout/list1"/>
    <dgm:cxn modelId="{53E3005D-DDEB-4AC2-998E-187B375B14B2}" type="presOf" srcId="{4E33CAE3-BFA7-460A-ADA1-9740AF500CD1}" destId="{BEC4ABD6-0E89-47BE-B95E-5D5D71B73DA1}" srcOrd="0" destOrd="0" presId="urn:microsoft.com/office/officeart/2005/8/layout/list1"/>
    <dgm:cxn modelId="{F5B463A9-1C63-49AF-836D-039CF3C3D222}" type="presOf" srcId="{CF379588-8D99-446E-9DA3-7D31B1AC5467}" destId="{06ACE6F8-0FA9-44AE-BA37-8718AB57D422}" srcOrd="0" destOrd="0" presId="urn:microsoft.com/office/officeart/2005/8/layout/list1"/>
    <dgm:cxn modelId="{3C68E3D5-A553-46EE-8B80-FB51032E4800}" type="presOf" srcId="{2CB7F8B1-2637-4408-9185-3A95A2E4D4D4}" destId="{545F5493-E5D3-45CD-9407-AD3146FF5B66}" srcOrd="0" destOrd="0" presId="urn:microsoft.com/office/officeart/2005/8/layout/list1"/>
    <dgm:cxn modelId="{10D3294F-F4FE-4252-AA72-A2630A60CBB1}" type="presOf" srcId="{CF4F553E-C1BC-4366-8D1F-2538C739F34D}" destId="{72C2FA48-4513-4CD5-8267-CAFA222E040F}" srcOrd="1" destOrd="0" presId="urn:microsoft.com/office/officeart/2005/8/layout/list1"/>
    <dgm:cxn modelId="{6E3F353F-69A6-470A-90DF-68C45401EC8C}" type="presOf" srcId="{CF4F553E-C1BC-4366-8D1F-2538C739F34D}" destId="{96E24B0A-8F37-4257-B7B3-645FB1DA6A85}" srcOrd="0" destOrd="0" presId="urn:microsoft.com/office/officeart/2005/8/layout/list1"/>
    <dgm:cxn modelId="{56BF2655-C497-4B6B-B54F-A5D6AF560C8B}" type="presOf" srcId="{6632AE42-4A3F-47A4-991F-05B67D9E15A4}" destId="{FA8C06B1-BAA1-4827-A601-D14B18466DB6}" srcOrd="0" destOrd="1" presId="urn:microsoft.com/office/officeart/2005/8/layout/list1"/>
    <dgm:cxn modelId="{C0D90BEF-14F4-437B-ACE6-480F7ECC25D2}" type="presOf" srcId="{38D6ECF3-9DC0-4FA5-AA85-AE678086D86F}" destId="{0BB363C2-1000-4D63-89E1-75C121258685}" srcOrd="1" destOrd="0" presId="urn:microsoft.com/office/officeart/2005/8/layout/list1"/>
    <dgm:cxn modelId="{904368FD-DC32-48DB-BD7A-883A171FA293}" type="presOf" srcId="{FFA71FF0-2ACD-4163-B043-1EB367B6C2B1}" destId="{BEC4ABD6-0E89-47BE-B95E-5D5D71B73DA1}" srcOrd="0" destOrd="3" presId="urn:microsoft.com/office/officeart/2005/8/layout/list1"/>
    <dgm:cxn modelId="{DF270C1B-8DAC-4DC2-9C2B-404524166343}" srcId="{DCD48D7A-4B03-4423-8CB5-5C5D79405805}" destId="{2CB7F8B1-2637-4408-9185-3A95A2E4D4D4}" srcOrd="0" destOrd="0" parTransId="{64144A9E-10F1-4862-BFC7-09D5896ACB2E}" sibTransId="{1E2C00AA-92AD-4DFD-ADBE-9EE00E1BF72B}"/>
    <dgm:cxn modelId="{B6A3FAA2-72B7-4EDF-9F2B-07756CCFD145}" type="presOf" srcId="{0C7E1392-1B2E-4473-98A3-7DB95B0F3E41}" destId="{3BC1BA34-3099-48F7-ADCC-C59CA8F05523}" srcOrd="0" destOrd="3" presId="urn:microsoft.com/office/officeart/2005/8/layout/list1"/>
    <dgm:cxn modelId="{6C6EB5FC-FF88-485A-AB17-1DEBD14B1B4D}" srcId="{717ECC8B-6813-4A27-9DC1-A0349E570257}" destId="{34106E7C-5D09-4727-92DE-E55E74AC51EE}" srcOrd="4" destOrd="0" parTransId="{9975E2E8-9436-4F43-A130-25EADB8F15E6}" sibTransId="{55FD3231-A594-44A3-9758-E80BFF642EBF}"/>
    <dgm:cxn modelId="{390B20E6-A9D0-40A0-91E1-C0FE58040D6E}" type="presOf" srcId="{260FD557-A6C6-4FE3-8993-4A56E5810063}" destId="{35D5CD7D-3A20-4EB8-B442-65E54571D39E}" srcOrd="0" destOrd="3" presId="urn:microsoft.com/office/officeart/2005/8/layout/list1"/>
    <dgm:cxn modelId="{B83F70F1-0D48-4D91-8D66-89823BD64B2E}" type="presOf" srcId="{0E652C00-4F5E-4225-B0DE-1E16E467F052}" destId="{C7C02459-324F-4CBA-B9A7-D10266029FAC}" srcOrd="0" destOrd="0" presId="urn:microsoft.com/office/officeart/2005/8/layout/list1"/>
    <dgm:cxn modelId="{A8694B9B-DC05-4BB0-A409-CBB61FB7F639}" srcId="{2CB7F8B1-2637-4408-9185-3A95A2E4D4D4}" destId="{789B5BC8-288B-4DDA-AB25-039F66BEA3B1}" srcOrd="1" destOrd="0" parTransId="{20DF2F84-B159-462C-A073-B863B19CCFA9}" sibTransId="{F75FF99A-F150-48D0-B60B-5CB30D5A0E5A}"/>
    <dgm:cxn modelId="{C7759BAB-9FB4-42A6-99DA-5E5775983911}" type="presOf" srcId="{C14DAE80-C9AD-4DF2-AB00-76A03871C660}" destId="{4EFCDA67-9C44-44DD-A910-D775D3C6B542}" srcOrd="0" destOrd="0" presId="urn:microsoft.com/office/officeart/2005/8/layout/list1"/>
    <dgm:cxn modelId="{AE5988E1-7C16-4B0A-ABF6-7C82ABA26687}" srcId="{2CB7F8B1-2637-4408-9185-3A95A2E4D4D4}" destId="{260FD557-A6C6-4FE3-8993-4A56E5810063}" srcOrd="3" destOrd="0" parTransId="{99DC8CBA-2F58-4241-815F-B0348FB0A095}" sibTransId="{F96C925A-00E1-4DCD-9FAA-8558FB848EF6}"/>
    <dgm:cxn modelId="{A2827875-87B0-4C3D-9E40-622962BC691D}" srcId="{DCD48D7A-4B03-4423-8CB5-5C5D79405805}" destId="{8069E184-766F-4E8B-A1E8-51EDBCF8B787}" srcOrd="1" destOrd="0" parTransId="{F64789F9-D1CE-4AFA-889E-41DC5016CFAB}" sibTransId="{93F1D987-E557-4E03-8C29-D08B5E8AAD1B}"/>
    <dgm:cxn modelId="{72240C85-9D5C-458C-B319-EA4B04B6FA8A}" srcId="{D67F9A5A-5E88-44A1-939C-135CE3AF4041}" destId="{51776FAA-A67F-43C9-93A9-09460B1195D0}" srcOrd="2" destOrd="0" parTransId="{F49DC0A9-8665-4ADA-A379-AC107454A3ED}" sibTransId="{C8B4DFF5-5087-4292-AE4B-32507D166EBF}"/>
    <dgm:cxn modelId="{6E1DD283-6A02-4C7B-967E-43E4F2241590}" srcId="{2CB7F8B1-2637-4408-9185-3A95A2E4D4D4}" destId="{D49A736D-D090-4C3F-B7C8-90E12189F4E6}" srcOrd="0" destOrd="0" parTransId="{6CB8211D-3027-42B8-8E1D-7F7CC0C2C2AF}" sibTransId="{085597EB-8A00-4F32-B9FE-6AE8F6AD66DB}"/>
    <dgm:cxn modelId="{86BCD402-AC25-4EFC-9A1D-FA632AC7B6B7}" type="presOf" srcId="{D67F9A5A-5E88-44A1-939C-135CE3AF4041}" destId="{514BAA5A-25A1-407B-9E98-4F585743FC17}" srcOrd="1" destOrd="0" presId="urn:microsoft.com/office/officeart/2005/8/layout/list1"/>
    <dgm:cxn modelId="{DB12D2DB-01C4-4C72-B613-D8E0FA85016F}" type="presOf" srcId="{D67F9A5A-5E88-44A1-939C-135CE3AF4041}" destId="{3B8B29A2-8F27-4747-815F-4C192BC39EFB}" srcOrd="0" destOrd="0" presId="urn:microsoft.com/office/officeart/2005/8/layout/list1"/>
    <dgm:cxn modelId="{23E9C680-B431-4473-9AF5-E1D6CFC8BC2E}" type="presOf" srcId="{98B28FD7-1DA8-4B1D-A743-BD64C0AAE85A}" destId="{35D5CD7D-3A20-4EB8-B442-65E54571D39E}" srcOrd="0" destOrd="2" presId="urn:microsoft.com/office/officeart/2005/8/layout/list1"/>
    <dgm:cxn modelId="{09C94807-2443-4E06-A6A2-8ACA048AF36F}" type="presOf" srcId="{0E652C00-4F5E-4225-B0DE-1E16E467F052}" destId="{4E9F94DE-8CF1-4FE7-9A6B-53CB416743FC}" srcOrd="1" destOrd="0" presId="urn:microsoft.com/office/officeart/2005/8/layout/list1"/>
    <dgm:cxn modelId="{228A001C-DFEF-4BA8-8945-6B052FD3DB06}" srcId="{DCD48D7A-4B03-4423-8CB5-5C5D79405805}" destId="{38D6ECF3-9DC0-4FA5-AA85-AE678086D86F}" srcOrd="6" destOrd="0" parTransId="{CA07B11D-A281-4474-956D-CE017D55096D}" sibTransId="{23F1DCF5-3AF5-46F5-8EBA-1B227FFDA68A}"/>
    <dgm:cxn modelId="{FAE50C2E-D4BD-46F3-ACBD-9DE02637A7D6}" srcId="{CF4F553E-C1BC-4366-8D1F-2538C739F34D}" destId="{C14DAE80-C9AD-4DF2-AB00-76A03871C660}" srcOrd="0" destOrd="0" parTransId="{1B35EC25-3A5D-44C3-8EC6-1F67B5E94F65}" sibTransId="{EB3C29DE-5BFD-45F2-B15E-ED5B03F68740}"/>
    <dgm:cxn modelId="{49B31584-FEF4-4442-B336-882A9C197EAC}" type="presOf" srcId="{92E8A65F-F99F-488E-AF0A-565C72278797}" destId="{77262FC2-D56C-47EC-A6D3-390D5DF0E708}" srcOrd="0" destOrd="1" presId="urn:microsoft.com/office/officeart/2005/8/layout/list1"/>
    <dgm:cxn modelId="{CBF95272-9C66-408A-9CF3-C7F12DD60BBE}" srcId="{CF4F553E-C1BC-4366-8D1F-2538C739F34D}" destId="{2DDC3C6B-EB89-41BC-9626-2C8602AFD180}" srcOrd="2" destOrd="0" parTransId="{8CA01F60-749A-4F13-A5F9-52959A1E5ACD}" sibTransId="{4EF9A5D6-D9ED-4637-A11E-A0AF0603FCE7}"/>
    <dgm:cxn modelId="{64B9461D-EAC6-4AD6-8946-7E802054283C}" srcId="{D67F9A5A-5E88-44A1-939C-135CE3AF4041}" destId="{CF379588-8D99-446E-9DA3-7D31B1AC5467}" srcOrd="0" destOrd="0" parTransId="{C53496FF-16AA-4B86-9A97-C210D3425615}" sibTransId="{FA04A515-77A5-47E1-9A21-427002F75BBD}"/>
    <dgm:cxn modelId="{A78FA5E5-A2BA-4B5D-B58A-F79B8B58EBA0}" type="presOf" srcId="{2DDC3C6B-EB89-41BC-9626-2C8602AFD180}" destId="{4EFCDA67-9C44-44DD-A910-D775D3C6B542}" srcOrd="0" destOrd="2" presId="urn:microsoft.com/office/officeart/2005/8/layout/list1"/>
    <dgm:cxn modelId="{01DF30FD-85F5-4932-8A85-620FE2B1C5CA}" type="presOf" srcId="{38D6ECF3-9DC0-4FA5-AA85-AE678086D86F}" destId="{A03587EF-2C72-4284-B879-B71BE0640BA4}" srcOrd="0" destOrd="0" presId="urn:microsoft.com/office/officeart/2005/8/layout/list1"/>
    <dgm:cxn modelId="{C57E6554-2260-4CA8-9E7D-8591D135E53F}" srcId="{2CB7F8B1-2637-4408-9185-3A95A2E4D4D4}" destId="{98B28FD7-1DA8-4B1D-A743-BD64C0AAE85A}" srcOrd="2" destOrd="0" parTransId="{6A5ADD14-5B36-4C8F-9B65-6460DDCE482E}" sibTransId="{55643889-0069-4635-8EFF-361433B6492D}"/>
    <dgm:cxn modelId="{62C6A6A5-51AF-43F3-B103-5345821FAFEE}" srcId="{0E652C00-4F5E-4225-B0DE-1E16E467F052}" destId="{E9D3C62B-362B-44C9-A42A-154B9DBAE91C}" srcOrd="2" destOrd="0" parTransId="{C9AEF7BE-B561-478B-BAC4-CA5215113050}" sibTransId="{FFF495EB-AA84-4FB0-A607-B67EEC28EFF6}"/>
    <dgm:cxn modelId="{91767749-E65F-449F-BD07-C9B78444673B}" type="presOf" srcId="{8069E184-766F-4E8B-A1E8-51EDBCF8B787}" destId="{C4175353-957F-4B0A-882A-9D65932C4C45}" srcOrd="1" destOrd="0" presId="urn:microsoft.com/office/officeart/2005/8/layout/list1"/>
    <dgm:cxn modelId="{4C31F452-932E-4B3C-A24D-BB317566F188}" type="presOf" srcId="{08ED7DEB-8B98-40A9-9699-ACCFB829DBE2}" destId="{BEC4ABD6-0E89-47BE-B95E-5D5D71B73DA1}" srcOrd="0" destOrd="1" presId="urn:microsoft.com/office/officeart/2005/8/layout/list1"/>
    <dgm:cxn modelId="{E56EA914-32FC-4F01-AE21-F02AF3BAD451}" srcId="{DCD48D7A-4B03-4423-8CB5-5C5D79405805}" destId="{D67F9A5A-5E88-44A1-939C-135CE3AF4041}" srcOrd="3" destOrd="0" parTransId="{147BBB2B-EBFD-43A6-B289-2DA32B306280}" sibTransId="{5865B6AA-9A9D-46ED-B85D-61C566F91B2B}"/>
    <dgm:cxn modelId="{3673614D-FB3D-4D84-B4D5-C1C1FEB93DC6}" srcId="{D67F9A5A-5E88-44A1-939C-135CE3AF4041}" destId="{477C0414-2F64-47A3-9675-FE2E4F8C4A83}" srcOrd="3" destOrd="0" parTransId="{211F0972-F335-42CF-8898-D6AD2F24BDF4}" sibTransId="{8249E61B-7B06-45EC-87B1-4624BFB202FC}"/>
    <dgm:cxn modelId="{44A4FD8C-B715-4763-9E06-4EBC7F129D51}" srcId="{CF4F553E-C1BC-4366-8D1F-2538C739F34D}" destId="{FB36F50F-332B-41E1-B818-61C37228C5CE}" srcOrd="1" destOrd="0" parTransId="{1B402964-486C-4D88-B25B-BFBD3B7CB725}" sibTransId="{2F60FF59-EE81-4035-BCD0-A1A526D6233D}"/>
    <dgm:cxn modelId="{F617155A-07A4-40C6-B9E5-6E820D5C2875}" srcId="{38D6ECF3-9DC0-4FA5-AA85-AE678086D86F}" destId="{29647C36-AD56-480A-B274-AFD85B8257AC}" srcOrd="2" destOrd="0" parTransId="{4CAE2BE9-B466-4310-88AB-C78BF23B7371}" sibTransId="{8B89DDF0-7CED-46E8-8F61-0B17466698FF}"/>
    <dgm:cxn modelId="{3BF7423E-3DB0-4A87-A18C-2FC41867B2B4}" srcId="{8069E184-766F-4E8B-A1E8-51EDBCF8B787}" destId="{4E33CAE3-BFA7-460A-ADA1-9740AF500CD1}" srcOrd="0" destOrd="0" parTransId="{9DB4B8DC-C792-4F88-B9F0-3F8C466B68ED}" sibTransId="{4C4701A6-649F-4B75-8728-83D55A5A5663}"/>
    <dgm:cxn modelId="{0CAB92AF-DA12-4A69-B592-C211B1603E46}" type="presOf" srcId="{F2356AF9-BEEF-4B44-8D11-6960D17AF916}" destId="{06ACE6F8-0FA9-44AE-BA37-8718AB57D422}" srcOrd="0" destOrd="1" presId="urn:microsoft.com/office/officeart/2005/8/layout/list1"/>
    <dgm:cxn modelId="{9515F576-512B-4C41-9F47-3A4D09823602}" type="presOf" srcId="{FDC96EDD-2D2E-424F-9793-6C67FBB810DD}" destId="{FA8C06B1-BAA1-4827-A601-D14B18466DB6}" srcOrd="0" destOrd="0" presId="urn:microsoft.com/office/officeart/2005/8/layout/list1"/>
    <dgm:cxn modelId="{E7A50992-9030-47C1-8E52-A2B896656A51}" type="presOf" srcId="{34106E7C-5D09-4727-92DE-E55E74AC51EE}" destId="{3BC1BA34-3099-48F7-ADCC-C59CA8F05523}" srcOrd="0" destOrd="4" presId="urn:microsoft.com/office/officeart/2005/8/layout/list1"/>
    <dgm:cxn modelId="{3F409E34-BFAE-45FE-A027-0ABAC99B8A84}" srcId="{38D6ECF3-9DC0-4FA5-AA85-AE678086D86F}" destId="{92E8A65F-F99F-488E-AF0A-565C72278797}" srcOrd="1" destOrd="0" parTransId="{66E38FC8-C18A-470F-A205-AE2365A9DE78}" sibTransId="{B79C7341-D380-4E6F-A6A3-3F12A56CC081}"/>
    <dgm:cxn modelId="{E88658A0-3BDE-454E-A794-8505E55DC105}" srcId="{DCD48D7A-4B03-4423-8CB5-5C5D79405805}" destId="{CF4F553E-C1BC-4366-8D1F-2538C739F34D}" srcOrd="4" destOrd="0" parTransId="{87729DE7-2820-4664-B237-4A95FE1E2F12}" sibTransId="{94558B0E-E006-4B59-8C83-CEE5060F8235}"/>
    <dgm:cxn modelId="{14F3064A-33D5-4A50-A94F-22EB976BA100}" type="presOf" srcId="{789B5BC8-288B-4DDA-AB25-039F66BEA3B1}" destId="{35D5CD7D-3A20-4EB8-B442-65E54571D39E}" srcOrd="0" destOrd="1" presId="urn:microsoft.com/office/officeart/2005/8/layout/list1"/>
    <dgm:cxn modelId="{66F80349-2184-4386-B9D3-B0DFF876CB84}" srcId="{0E652C00-4F5E-4225-B0DE-1E16E467F052}" destId="{6632AE42-4A3F-47A4-991F-05B67D9E15A4}" srcOrd="1" destOrd="0" parTransId="{EA24CD28-DA30-489E-812A-8D006AD804E2}" sibTransId="{413A0DEC-0431-4D0A-9CF6-9F28DD448962}"/>
    <dgm:cxn modelId="{AF2C1DF1-0917-4A12-AD82-87034F4AA6BD}" srcId="{717ECC8B-6813-4A27-9DC1-A0349E570257}" destId="{4A7800C9-7D3D-4FD3-A0C8-055EA574631C}" srcOrd="1" destOrd="0" parTransId="{E88C88D6-C647-44AC-8F34-1CDDF9D56EAE}" sibTransId="{011E79F5-D3D2-430D-AB83-E364AA563D3C}"/>
    <dgm:cxn modelId="{ABA36423-4ADF-4BC2-B9D4-4551354C1F10}" srcId="{DCD48D7A-4B03-4423-8CB5-5C5D79405805}" destId="{0E652C00-4F5E-4225-B0DE-1E16E467F052}" srcOrd="5" destOrd="0" parTransId="{6B4BA892-C7B2-40DA-97EE-3611027033ED}" sibTransId="{49049186-C28C-4B3F-A75E-A3310F719D8A}"/>
    <dgm:cxn modelId="{794DEFC0-78A8-4CCF-9C86-48F2FE94417F}" type="presOf" srcId="{90932CD4-98AF-4D20-B3A5-3F4217DAB33C}" destId="{3BC1BA34-3099-48F7-ADCC-C59CA8F05523}" srcOrd="0" destOrd="0" presId="urn:microsoft.com/office/officeart/2005/8/layout/list1"/>
    <dgm:cxn modelId="{D226197F-CE6B-4E8C-8CDE-97726899C8AD}" type="presOf" srcId="{FB36F50F-332B-41E1-B818-61C37228C5CE}" destId="{4EFCDA67-9C44-44DD-A910-D775D3C6B542}" srcOrd="0" destOrd="1" presId="urn:microsoft.com/office/officeart/2005/8/layout/list1"/>
    <dgm:cxn modelId="{5B0414C2-1728-459D-B4A9-EB7A43C62996}" type="presOf" srcId="{717ECC8B-6813-4A27-9DC1-A0349E570257}" destId="{9702987D-0E97-487C-8CCC-50D92DF3BD3E}" srcOrd="0" destOrd="0" presId="urn:microsoft.com/office/officeart/2005/8/layout/list1"/>
    <dgm:cxn modelId="{478F5893-B289-4B36-A04A-A02DEA40ACC3}" srcId="{8069E184-766F-4E8B-A1E8-51EDBCF8B787}" destId="{FFA71FF0-2ACD-4163-B043-1EB367B6C2B1}" srcOrd="3" destOrd="0" parTransId="{201802FC-6167-42F1-933E-394845600453}" sibTransId="{B39A6FB6-B160-47AD-A274-EF0DD243C32D}"/>
    <dgm:cxn modelId="{E923423D-189A-42D5-94FC-8E1EFC60C632}" type="presOf" srcId="{D49A736D-D090-4C3F-B7C8-90E12189F4E6}" destId="{35D5CD7D-3A20-4EB8-B442-65E54571D39E}" srcOrd="0" destOrd="0" presId="urn:microsoft.com/office/officeart/2005/8/layout/list1"/>
    <dgm:cxn modelId="{31AA144C-E5AF-41D8-8CB7-8A2D48F310D0}" type="presOf" srcId="{51776FAA-A67F-43C9-93A9-09460B1195D0}" destId="{06ACE6F8-0FA9-44AE-BA37-8718AB57D422}" srcOrd="0" destOrd="2" presId="urn:microsoft.com/office/officeart/2005/8/layout/list1"/>
    <dgm:cxn modelId="{B7FD2BA0-B80B-4666-86AB-099B7EA06341}" type="presOf" srcId="{E9D3C62B-362B-44C9-A42A-154B9DBAE91C}" destId="{FA8C06B1-BAA1-4827-A601-D14B18466DB6}" srcOrd="0" destOrd="2" presId="urn:microsoft.com/office/officeart/2005/8/layout/list1"/>
    <dgm:cxn modelId="{5EFBE1C5-BAFA-4A4F-97DC-DCEC94D3930E}" type="presOf" srcId="{7AD3D970-693A-46CB-93F2-8719BB4A2138}" destId="{77262FC2-D56C-47EC-A6D3-390D5DF0E708}" srcOrd="0" destOrd="0" presId="urn:microsoft.com/office/officeart/2005/8/layout/list1"/>
    <dgm:cxn modelId="{F0618CD4-2AC3-47D0-8F11-BACCD701AD92}" type="presOf" srcId="{717ECC8B-6813-4A27-9DC1-A0349E570257}" destId="{2F94551E-AD58-4389-A867-ACC7E854241D}" srcOrd="1" destOrd="0" presId="urn:microsoft.com/office/officeart/2005/8/layout/list1"/>
    <dgm:cxn modelId="{48FD79B7-0A80-4168-B74D-E45585C648D8}" srcId="{DCD48D7A-4B03-4423-8CB5-5C5D79405805}" destId="{717ECC8B-6813-4A27-9DC1-A0349E570257}" srcOrd="2" destOrd="0" parTransId="{D945DCAA-29DE-415E-9EC0-2EA9CDBA637F}" sibTransId="{60E19195-CF68-47DE-9785-66C048977208}"/>
    <dgm:cxn modelId="{21FF54B0-7061-409D-AA77-9C011DC7E50B}" srcId="{717ECC8B-6813-4A27-9DC1-A0349E570257}" destId="{0C7E1392-1B2E-4473-98A3-7DB95B0F3E41}" srcOrd="3" destOrd="0" parTransId="{1BB85BBF-AE3C-4053-94E1-A07AA9D27118}" sibTransId="{170804D9-020B-4492-BDDC-2864E2B9B088}"/>
    <dgm:cxn modelId="{81798117-7F32-4512-A9BE-FB15A365DCF2}" type="presOf" srcId="{477C0414-2F64-47A3-9675-FE2E4F8C4A83}" destId="{06ACE6F8-0FA9-44AE-BA37-8718AB57D422}" srcOrd="0" destOrd="3" presId="urn:microsoft.com/office/officeart/2005/8/layout/list1"/>
    <dgm:cxn modelId="{5106C352-9084-428F-ABCE-4715AAA43E33}" type="presOf" srcId="{29647C36-AD56-480A-B274-AFD85B8257AC}" destId="{77262FC2-D56C-47EC-A6D3-390D5DF0E708}" srcOrd="0" destOrd="2" presId="urn:microsoft.com/office/officeart/2005/8/layout/list1"/>
    <dgm:cxn modelId="{47FA276C-8AB9-4C50-93CB-3C240B93E4C4}" srcId="{8069E184-766F-4E8B-A1E8-51EDBCF8B787}" destId="{C8F6D009-A118-4555-A677-CBA61BF6F0D5}" srcOrd="2" destOrd="0" parTransId="{C71E5930-069B-45A4-B7EB-02FF81630C0E}" sibTransId="{EC10895F-10B2-42FD-BCC8-4993E1130164}"/>
    <dgm:cxn modelId="{954406F2-1B59-4EB7-8571-C1BB56C70C82}" type="presOf" srcId="{320F87EC-CED1-4210-8A86-B8F3B4014BD7}" destId="{3BC1BA34-3099-48F7-ADCC-C59CA8F05523}" srcOrd="0" destOrd="2" presId="urn:microsoft.com/office/officeart/2005/8/layout/list1"/>
    <dgm:cxn modelId="{C7F3AF26-7028-4FBC-A3B8-442CFA4F4A7F}" type="presOf" srcId="{4A7800C9-7D3D-4FD3-A0C8-055EA574631C}" destId="{3BC1BA34-3099-48F7-ADCC-C59CA8F05523}" srcOrd="0" destOrd="1" presId="urn:microsoft.com/office/officeart/2005/8/layout/list1"/>
    <dgm:cxn modelId="{0F5FD01F-7C50-4552-ACA8-1BCD7B93BC0C}" type="presOf" srcId="{275C1FC4-3E17-4EB7-B629-3B18A2C22A68}" destId="{3BC1BA34-3099-48F7-ADCC-C59CA8F05523}" srcOrd="0" destOrd="5" presId="urn:microsoft.com/office/officeart/2005/8/layout/list1"/>
    <dgm:cxn modelId="{9A2394D6-DEA8-457C-A7F6-0CA60D78D7EA}" srcId="{8069E184-766F-4E8B-A1E8-51EDBCF8B787}" destId="{08ED7DEB-8B98-40A9-9699-ACCFB829DBE2}" srcOrd="1" destOrd="0" parTransId="{C96799B1-BF4C-4F01-9A1B-8BF2A3D32A1B}" sibTransId="{BC1C2EC9-649F-493C-B095-2F14FEE273F0}"/>
    <dgm:cxn modelId="{84B27017-A550-4955-B34A-A6F39E2DEC14}" srcId="{38D6ECF3-9DC0-4FA5-AA85-AE678086D86F}" destId="{7AD3D970-693A-46CB-93F2-8719BB4A2138}" srcOrd="0" destOrd="0" parTransId="{76659B4B-2119-4F3E-A632-F083A9E2AF61}" sibTransId="{004D6EF7-97F6-4EB3-9B3E-229E15C08DFD}"/>
    <dgm:cxn modelId="{6ECE81EC-BB4B-453C-92DD-2559DD914CE7}" type="presOf" srcId="{2CB7F8B1-2637-4408-9185-3A95A2E4D4D4}" destId="{E6E34545-7A70-45F5-AF30-5300FEAF0CB4}" srcOrd="1" destOrd="0" presId="urn:microsoft.com/office/officeart/2005/8/layout/list1"/>
    <dgm:cxn modelId="{1FF54305-BFB2-4855-ACDA-8F153FA4F52D}" type="presOf" srcId="{8069E184-766F-4E8B-A1E8-51EDBCF8B787}" destId="{8FFBFEAB-4C29-43E1-9195-E019257224C0}" srcOrd="0" destOrd="0" presId="urn:microsoft.com/office/officeart/2005/8/layout/list1"/>
    <dgm:cxn modelId="{86FF9304-A88E-4E74-AECB-FD793CD64EBE}" srcId="{717ECC8B-6813-4A27-9DC1-A0349E570257}" destId="{90932CD4-98AF-4D20-B3A5-3F4217DAB33C}" srcOrd="0" destOrd="0" parTransId="{D4A14047-4231-4EAE-82B4-884A078437F6}" sibTransId="{678DBBEA-15F8-4CEC-BE62-3B0B23BED2F8}"/>
    <dgm:cxn modelId="{952D29FA-01DB-4FF4-B950-87A63CC80292}" srcId="{D67F9A5A-5E88-44A1-939C-135CE3AF4041}" destId="{F2356AF9-BEEF-4B44-8D11-6960D17AF916}" srcOrd="1" destOrd="0" parTransId="{30965C44-C041-42DC-BEED-B4376C8E6B72}" sibTransId="{B601354C-9FC2-4283-877B-28B5BED5CBBC}"/>
    <dgm:cxn modelId="{387F9B62-BA72-46DA-93B7-D805807BFC03}" srcId="{717ECC8B-6813-4A27-9DC1-A0349E570257}" destId="{275C1FC4-3E17-4EB7-B629-3B18A2C22A68}" srcOrd="5" destOrd="0" parTransId="{47FF5181-689E-402C-BA5E-A7F036D82964}" sibTransId="{BD9B50B6-A249-4B4C-A504-6B8A26A3E4B7}"/>
    <dgm:cxn modelId="{B92E7B5B-5ADE-4591-92A7-719245B2AD0F}" type="presParOf" srcId="{1DEF4F99-0D10-4E54-A0BF-F9524F830250}" destId="{2FA5CF8F-DEE2-445C-8A9F-A5B19AA1EC66}" srcOrd="0" destOrd="0" presId="urn:microsoft.com/office/officeart/2005/8/layout/list1"/>
    <dgm:cxn modelId="{E8ACEB03-8C11-48E0-9F89-798762753AAF}" type="presParOf" srcId="{2FA5CF8F-DEE2-445C-8A9F-A5B19AA1EC66}" destId="{545F5493-E5D3-45CD-9407-AD3146FF5B66}" srcOrd="0" destOrd="0" presId="urn:microsoft.com/office/officeart/2005/8/layout/list1"/>
    <dgm:cxn modelId="{F7976DD7-6148-49DF-AE30-6575657687AC}" type="presParOf" srcId="{2FA5CF8F-DEE2-445C-8A9F-A5B19AA1EC66}" destId="{E6E34545-7A70-45F5-AF30-5300FEAF0CB4}" srcOrd="1" destOrd="0" presId="urn:microsoft.com/office/officeart/2005/8/layout/list1"/>
    <dgm:cxn modelId="{46349CF9-996B-4C69-8A51-D2A91B59E194}" type="presParOf" srcId="{1DEF4F99-0D10-4E54-A0BF-F9524F830250}" destId="{EF9B6E2C-EF0B-4D48-9074-55D69A90DE21}" srcOrd="1" destOrd="0" presId="urn:microsoft.com/office/officeart/2005/8/layout/list1"/>
    <dgm:cxn modelId="{17DBD6AA-7E6F-4A9B-B67D-F3A8A7577728}" type="presParOf" srcId="{1DEF4F99-0D10-4E54-A0BF-F9524F830250}" destId="{35D5CD7D-3A20-4EB8-B442-65E54571D39E}" srcOrd="2" destOrd="0" presId="urn:microsoft.com/office/officeart/2005/8/layout/list1"/>
    <dgm:cxn modelId="{1C37A869-82FE-4B80-BDF5-6ED5C6B5066A}" type="presParOf" srcId="{1DEF4F99-0D10-4E54-A0BF-F9524F830250}" destId="{AB83843B-19AA-4C45-ACB9-0772D543D28B}" srcOrd="3" destOrd="0" presId="urn:microsoft.com/office/officeart/2005/8/layout/list1"/>
    <dgm:cxn modelId="{01F7941A-C1DC-400C-A22E-08098C557A99}" type="presParOf" srcId="{1DEF4F99-0D10-4E54-A0BF-F9524F830250}" destId="{55019F05-739C-499C-85AD-7269005767A1}" srcOrd="4" destOrd="0" presId="urn:microsoft.com/office/officeart/2005/8/layout/list1"/>
    <dgm:cxn modelId="{2A2751FE-484A-4CCB-809E-3E2E4FA81898}" type="presParOf" srcId="{55019F05-739C-499C-85AD-7269005767A1}" destId="{8FFBFEAB-4C29-43E1-9195-E019257224C0}" srcOrd="0" destOrd="0" presId="urn:microsoft.com/office/officeart/2005/8/layout/list1"/>
    <dgm:cxn modelId="{2F3F4E5E-DAC1-49BB-AC8A-895AC27E1926}" type="presParOf" srcId="{55019F05-739C-499C-85AD-7269005767A1}" destId="{C4175353-957F-4B0A-882A-9D65932C4C45}" srcOrd="1" destOrd="0" presId="urn:microsoft.com/office/officeart/2005/8/layout/list1"/>
    <dgm:cxn modelId="{1B856F6E-8823-4D12-B9E4-88AFAFA9D6A0}" type="presParOf" srcId="{1DEF4F99-0D10-4E54-A0BF-F9524F830250}" destId="{0862C50F-306A-4E6B-A23B-07B15ECDE9F7}" srcOrd="5" destOrd="0" presId="urn:microsoft.com/office/officeart/2005/8/layout/list1"/>
    <dgm:cxn modelId="{F57112E8-3454-4083-BBBD-30CE65B2B5F0}" type="presParOf" srcId="{1DEF4F99-0D10-4E54-A0BF-F9524F830250}" destId="{BEC4ABD6-0E89-47BE-B95E-5D5D71B73DA1}" srcOrd="6" destOrd="0" presId="urn:microsoft.com/office/officeart/2005/8/layout/list1"/>
    <dgm:cxn modelId="{01416A79-E4D5-41EF-ACDC-5AC2D0AD3051}" type="presParOf" srcId="{1DEF4F99-0D10-4E54-A0BF-F9524F830250}" destId="{BEB87FCE-F499-4870-8AB0-98F9F509D50E}" srcOrd="7" destOrd="0" presId="urn:microsoft.com/office/officeart/2005/8/layout/list1"/>
    <dgm:cxn modelId="{01CEC07E-EA12-4AAE-A419-B39768B125E1}" type="presParOf" srcId="{1DEF4F99-0D10-4E54-A0BF-F9524F830250}" destId="{3AA816E6-3A8D-45C3-B0AF-DCE6C0F7D52F}" srcOrd="8" destOrd="0" presId="urn:microsoft.com/office/officeart/2005/8/layout/list1"/>
    <dgm:cxn modelId="{06E5AD61-B0EB-4D06-8DC0-4AA1274D8594}" type="presParOf" srcId="{3AA816E6-3A8D-45C3-B0AF-DCE6C0F7D52F}" destId="{9702987D-0E97-487C-8CCC-50D92DF3BD3E}" srcOrd="0" destOrd="0" presId="urn:microsoft.com/office/officeart/2005/8/layout/list1"/>
    <dgm:cxn modelId="{A0F5DAE7-CD07-4E4B-93D6-AE03007B0430}" type="presParOf" srcId="{3AA816E6-3A8D-45C3-B0AF-DCE6C0F7D52F}" destId="{2F94551E-AD58-4389-A867-ACC7E854241D}" srcOrd="1" destOrd="0" presId="urn:microsoft.com/office/officeart/2005/8/layout/list1"/>
    <dgm:cxn modelId="{EDE8B232-42AD-4977-9D1E-598A12AC400A}" type="presParOf" srcId="{1DEF4F99-0D10-4E54-A0BF-F9524F830250}" destId="{0B0D6F0B-4DEB-4B88-B257-B59830E60C59}" srcOrd="9" destOrd="0" presId="urn:microsoft.com/office/officeart/2005/8/layout/list1"/>
    <dgm:cxn modelId="{82CD3D1B-37A6-4680-8129-A69343179964}" type="presParOf" srcId="{1DEF4F99-0D10-4E54-A0BF-F9524F830250}" destId="{3BC1BA34-3099-48F7-ADCC-C59CA8F05523}" srcOrd="10" destOrd="0" presId="urn:microsoft.com/office/officeart/2005/8/layout/list1"/>
    <dgm:cxn modelId="{B43CF5A9-F8FF-4875-A8BC-B3DC3FB1FE9E}" type="presParOf" srcId="{1DEF4F99-0D10-4E54-A0BF-F9524F830250}" destId="{ED98C6C5-10F9-43FD-B588-4DD8CA453F1D}" srcOrd="11" destOrd="0" presId="urn:microsoft.com/office/officeart/2005/8/layout/list1"/>
    <dgm:cxn modelId="{C979183C-5784-4681-AAF3-723BC8467EF2}" type="presParOf" srcId="{1DEF4F99-0D10-4E54-A0BF-F9524F830250}" destId="{15A1C469-7C3A-4EBC-B23A-4CE4DD373580}" srcOrd="12" destOrd="0" presId="urn:microsoft.com/office/officeart/2005/8/layout/list1"/>
    <dgm:cxn modelId="{0231346E-9A4A-488D-89F0-4555CD99AB83}" type="presParOf" srcId="{15A1C469-7C3A-4EBC-B23A-4CE4DD373580}" destId="{3B8B29A2-8F27-4747-815F-4C192BC39EFB}" srcOrd="0" destOrd="0" presId="urn:microsoft.com/office/officeart/2005/8/layout/list1"/>
    <dgm:cxn modelId="{91953E05-6FDF-4877-AF56-909113686303}" type="presParOf" srcId="{15A1C469-7C3A-4EBC-B23A-4CE4DD373580}" destId="{514BAA5A-25A1-407B-9E98-4F585743FC17}" srcOrd="1" destOrd="0" presId="urn:microsoft.com/office/officeart/2005/8/layout/list1"/>
    <dgm:cxn modelId="{C8DCD7F2-9AF5-4F5A-818F-D4ADB4C36404}" type="presParOf" srcId="{1DEF4F99-0D10-4E54-A0BF-F9524F830250}" destId="{584AD0D6-0EBE-40B3-A5EF-BEFBE1FDD233}" srcOrd="13" destOrd="0" presId="urn:microsoft.com/office/officeart/2005/8/layout/list1"/>
    <dgm:cxn modelId="{7D69004A-BC61-402A-8697-6BD49A4D735A}" type="presParOf" srcId="{1DEF4F99-0D10-4E54-A0BF-F9524F830250}" destId="{06ACE6F8-0FA9-44AE-BA37-8718AB57D422}" srcOrd="14" destOrd="0" presId="urn:microsoft.com/office/officeart/2005/8/layout/list1"/>
    <dgm:cxn modelId="{344334B0-32A4-4349-9119-025C6A897213}" type="presParOf" srcId="{1DEF4F99-0D10-4E54-A0BF-F9524F830250}" destId="{728F8364-6B69-4FB1-8CEE-FE0453B48F74}" srcOrd="15" destOrd="0" presId="urn:microsoft.com/office/officeart/2005/8/layout/list1"/>
    <dgm:cxn modelId="{80FAF5EF-4AD2-4C11-AFAE-1819C2CDB93F}" type="presParOf" srcId="{1DEF4F99-0D10-4E54-A0BF-F9524F830250}" destId="{2FED5211-A15F-4937-8626-A219A5AF8F6A}" srcOrd="16" destOrd="0" presId="urn:microsoft.com/office/officeart/2005/8/layout/list1"/>
    <dgm:cxn modelId="{E671E8AC-AC5E-43D9-BED2-992CC14D383F}" type="presParOf" srcId="{2FED5211-A15F-4937-8626-A219A5AF8F6A}" destId="{96E24B0A-8F37-4257-B7B3-645FB1DA6A85}" srcOrd="0" destOrd="0" presId="urn:microsoft.com/office/officeart/2005/8/layout/list1"/>
    <dgm:cxn modelId="{5B7DC432-0D72-4887-B946-6736936DD655}" type="presParOf" srcId="{2FED5211-A15F-4937-8626-A219A5AF8F6A}" destId="{72C2FA48-4513-4CD5-8267-CAFA222E040F}" srcOrd="1" destOrd="0" presId="urn:microsoft.com/office/officeart/2005/8/layout/list1"/>
    <dgm:cxn modelId="{45EAE907-CAB6-4750-95C2-EF481439338A}" type="presParOf" srcId="{1DEF4F99-0D10-4E54-A0BF-F9524F830250}" destId="{C5574D53-E5B2-4961-BC19-B9AEEE8D8A74}" srcOrd="17" destOrd="0" presId="urn:microsoft.com/office/officeart/2005/8/layout/list1"/>
    <dgm:cxn modelId="{4B2A3E9B-B5B4-4EDB-82EA-341335609F09}" type="presParOf" srcId="{1DEF4F99-0D10-4E54-A0BF-F9524F830250}" destId="{4EFCDA67-9C44-44DD-A910-D775D3C6B542}" srcOrd="18" destOrd="0" presId="urn:microsoft.com/office/officeart/2005/8/layout/list1"/>
    <dgm:cxn modelId="{B816D2F2-A1B1-4E7F-9104-AB9EA0D45B23}" type="presParOf" srcId="{1DEF4F99-0D10-4E54-A0BF-F9524F830250}" destId="{44903029-1598-44FF-927B-4388D5E8763C}" srcOrd="19" destOrd="0" presId="urn:microsoft.com/office/officeart/2005/8/layout/list1"/>
    <dgm:cxn modelId="{A29166E1-DE26-44A4-8B03-06E6518791E9}" type="presParOf" srcId="{1DEF4F99-0D10-4E54-A0BF-F9524F830250}" destId="{86EE8AB6-545B-4020-AEC6-19F34F74D919}" srcOrd="20" destOrd="0" presId="urn:microsoft.com/office/officeart/2005/8/layout/list1"/>
    <dgm:cxn modelId="{EF2ED5C2-3848-4BB9-8CC4-6BCAC350D4EC}" type="presParOf" srcId="{86EE8AB6-545B-4020-AEC6-19F34F74D919}" destId="{C7C02459-324F-4CBA-B9A7-D10266029FAC}" srcOrd="0" destOrd="0" presId="urn:microsoft.com/office/officeart/2005/8/layout/list1"/>
    <dgm:cxn modelId="{3338D99A-2155-4494-8EBF-459ED548B678}" type="presParOf" srcId="{86EE8AB6-545B-4020-AEC6-19F34F74D919}" destId="{4E9F94DE-8CF1-4FE7-9A6B-53CB416743FC}" srcOrd="1" destOrd="0" presId="urn:microsoft.com/office/officeart/2005/8/layout/list1"/>
    <dgm:cxn modelId="{74414219-6157-408A-822A-EA07B7C194AB}" type="presParOf" srcId="{1DEF4F99-0D10-4E54-A0BF-F9524F830250}" destId="{DD8C64AD-F0AB-4DAF-BD3D-6848B3517AE4}" srcOrd="21" destOrd="0" presId="urn:microsoft.com/office/officeart/2005/8/layout/list1"/>
    <dgm:cxn modelId="{F5D3B5F4-CEBB-433C-B2AD-3803B8716A8B}" type="presParOf" srcId="{1DEF4F99-0D10-4E54-A0BF-F9524F830250}" destId="{FA8C06B1-BAA1-4827-A601-D14B18466DB6}" srcOrd="22" destOrd="0" presId="urn:microsoft.com/office/officeart/2005/8/layout/list1"/>
    <dgm:cxn modelId="{A803F878-728E-4CFA-B8B2-00668EE36383}" type="presParOf" srcId="{1DEF4F99-0D10-4E54-A0BF-F9524F830250}" destId="{D62CC520-BE4A-45F5-85CF-6F1FF6479E7B}" srcOrd="23" destOrd="0" presId="urn:microsoft.com/office/officeart/2005/8/layout/list1"/>
    <dgm:cxn modelId="{DCEE19FE-0ACA-4954-A721-ED112609D70A}" type="presParOf" srcId="{1DEF4F99-0D10-4E54-A0BF-F9524F830250}" destId="{0ACFCED0-6DBF-47C9-BEFF-1C22DE7DB9F3}" srcOrd="24" destOrd="0" presId="urn:microsoft.com/office/officeart/2005/8/layout/list1"/>
    <dgm:cxn modelId="{1C2278A3-6134-4178-B80E-247B003D802F}" type="presParOf" srcId="{0ACFCED0-6DBF-47C9-BEFF-1C22DE7DB9F3}" destId="{A03587EF-2C72-4284-B879-B71BE0640BA4}" srcOrd="0" destOrd="0" presId="urn:microsoft.com/office/officeart/2005/8/layout/list1"/>
    <dgm:cxn modelId="{DEB5A732-F0EC-470D-B8C4-2D7C207DFA1E}" type="presParOf" srcId="{0ACFCED0-6DBF-47C9-BEFF-1C22DE7DB9F3}" destId="{0BB363C2-1000-4D63-89E1-75C121258685}" srcOrd="1" destOrd="0" presId="urn:microsoft.com/office/officeart/2005/8/layout/list1"/>
    <dgm:cxn modelId="{6945B4C4-0BC5-42FB-BFA7-FABB3283E796}" type="presParOf" srcId="{1DEF4F99-0D10-4E54-A0BF-F9524F830250}" destId="{C9B2B30D-0668-43BB-8909-432202A9EDB4}" srcOrd="25" destOrd="0" presId="urn:microsoft.com/office/officeart/2005/8/layout/list1"/>
    <dgm:cxn modelId="{84F08611-1361-4090-B1A3-46606F5DDDE0}" type="presParOf" srcId="{1DEF4F99-0D10-4E54-A0BF-F9524F830250}" destId="{77262FC2-D56C-47EC-A6D3-390D5DF0E708}" srcOrd="26" destOrd="0" presId="urn:microsoft.com/office/officeart/2005/8/layout/list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5D5CD7D-3A20-4EB8-B442-65E54571D39E}">
      <dsp:nvSpPr>
        <dsp:cNvPr id="0" name=""/>
        <dsp:cNvSpPr/>
      </dsp:nvSpPr>
      <dsp:spPr>
        <a:xfrm>
          <a:off x="0" y="374686"/>
          <a:ext cx="3707454" cy="1047375"/>
        </a:xfrm>
        <a:prstGeom prst="rect">
          <a:avLst/>
        </a:prstGeom>
        <a:solidFill>
          <a:schemeClr val="lt1">
            <a:alpha val="90000"/>
            <a:hueOff val="0"/>
            <a:satOff val="0"/>
            <a:lumOff val="0"/>
            <a:alphaOff val="0"/>
          </a:schemeClr>
        </a:solidFill>
        <a:ln w="12700" cap="flat" cmpd="sng" algn="ctr">
          <a:solidFill>
            <a:schemeClr val="accent5">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270764"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Definición de la unidad objeto de ordenación forestal</a:t>
          </a:r>
        </a:p>
        <a:p>
          <a:pPr marL="57150" lvl="1" indent="-57150" algn="l" defTabSz="400050">
            <a:lnSpc>
              <a:spcPct val="90000"/>
            </a:lnSpc>
            <a:spcBef>
              <a:spcPct val="0"/>
            </a:spcBef>
            <a:spcAft>
              <a:spcPct val="15000"/>
            </a:spcAft>
            <a:buChar char="••"/>
          </a:pPr>
          <a:r>
            <a:rPr lang="es-CO" sz="900" kern="1200"/>
            <a:t>Asignación de recursos</a:t>
          </a:r>
        </a:p>
        <a:p>
          <a:pPr marL="57150" lvl="1" indent="-57150" algn="l" defTabSz="400050">
            <a:lnSpc>
              <a:spcPct val="90000"/>
            </a:lnSpc>
            <a:spcBef>
              <a:spcPct val="0"/>
            </a:spcBef>
            <a:spcAft>
              <a:spcPct val="15000"/>
            </a:spcAft>
            <a:buChar char="••"/>
          </a:pPr>
          <a:r>
            <a:rPr lang="es-CO" sz="900" kern="1200"/>
            <a:t>Inicio del proceso pre y contractual</a:t>
          </a:r>
        </a:p>
        <a:p>
          <a:pPr marL="57150" lvl="1" indent="-57150" algn="l" defTabSz="400050">
            <a:lnSpc>
              <a:spcPct val="90000"/>
            </a:lnSpc>
            <a:spcBef>
              <a:spcPct val="0"/>
            </a:spcBef>
            <a:spcAft>
              <a:spcPct val="15000"/>
            </a:spcAft>
            <a:buChar char="••"/>
          </a:pPr>
          <a:r>
            <a:rPr lang="es-CO" sz="900" kern="1200"/>
            <a:t>Conformación del equipo de trabajo  </a:t>
          </a:r>
        </a:p>
      </dsp:txBody>
      <dsp:txXfrm>
        <a:off x="0" y="374686"/>
        <a:ext cx="3707454" cy="1047375"/>
      </dsp:txXfrm>
    </dsp:sp>
    <dsp:sp modelId="{E6E34545-7A70-45F5-AF30-5300FEAF0CB4}">
      <dsp:nvSpPr>
        <dsp:cNvPr id="0" name=""/>
        <dsp:cNvSpPr/>
      </dsp:nvSpPr>
      <dsp:spPr>
        <a:xfrm>
          <a:off x="185372" y="25953"/>
          <a:ext cx="2595217" cy="560880"/>
        </a:xfrm>
        <a:prstGeom prst="roundRect">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1. FASE DE PREPARACION</a:t>
          </a:r>
        </a:p>
      </dsp:txBody>
      <dsp:txXfrm>
        <a:off x="212752" y="53333"/>
        <a:ext cx="2540457" cy="506120"/>
      </dsp:txXfrm>
    </dsp:sp>
    <dsp:sp modelId="{BEC4ABD6-0E89-47BE-B95E-5D5D71B73DA1}">
      <dsp:nvSpPr>
        <dsp:cNvPr id="0" name=""/>
        <dsp:cNvSpPr/>
      </dsp:nvSpPr>
      <dsp:spPr>
        <a:xfrm>
          <a:off x="0" y="1805101"/>
          <a:ext cx="3707454" cy="1167075"/>
        </a:xfrm>
        <a:prstGeom prst="rect">
          <a:avLst/>
        </a:prstGeom>
        <a:solidFill>
          <a:schemeClr val="lt1">
            <a:alpha val="90000"/>
            <a:hueOff val="0"/>
            <a:satOff val="0"/>
            <a:lumOff val="0"/>
            <a:alphaOff val="0"/>
          </a:schemeClr>
        </a:solidFill>
        <a:ln w="12700" cap="flat" cmpd="sng" algn="ctr">
          <a:solidFill>
            <a:schemeClr val="accent5">
              <a:hueOff val="-1225557"/>
              <a:satOff val="-1705"/>
              <a:lumOff val="-654"/>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270764"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Consulta, validación y digitalización de información secundaria</a:t>
          </a:r>
        </a:p>
        <a:p>
          <a:pPr marL="57150" lvl="1" indent="-57150" algn="l" defTabSz="400050">
            <a:lnSpc>
              <a:spcPct val="90000"/>
            </a:lnSpc>
            <a:spcBef>
              <a:spcPct val="0"/>
            </a:spcBef>
            <a:spcAft>
              <a:spcPct val="15000"/>
            </a:spcAft>
            <a:buChar char="••"/>
          </a:pPr>
          <a:r>
            <a:rPr lang="es-CO" sz="900" kern="1200"/>
            <a:t>Procesamiento e interpretación de imágenes satelitales</a:t>
          </a:r>
        </a:p>
        <a:p>
          <a:pPr marL="57150" lvl="1" indent="-57150" algn="l" defTabSz="400050">
            <a:lnSpc>
              <a:spcPct val="90000"/>
            </a:lnSpc>
            <a:spcBef>
              <a:spcPct val="0"/>
            </a:spcBef>
            <a:spcAft>
              <a:spcPct val="15000"/>
            </a:spcAft>
            <a:buChar char="••"/>
          </a:pPr>
          <a:r>
            <a:rPr lang="es-CO" sz="900" kern="1200"/>
            <a:t>Generación de información cartográfica preliminar</a:t>
          </a:r>
        </a:p>
        <a:p>
          <a:pPr marL="57150" lvl="1" indent="-57150" algn="l" defTabSz="400050">
            <a:lnSpc>
              <a:spcPct val="90000"/>
            </a:lnSpc>
            <a:spcBef>
              <a:spcPct val="0"/>
            </a:spcBef>
            <a:spcAft>
              <a:spcPct val="15000"/>
            </a:spcAft>
            <a:buChar char="••"/>
          </a:pPr>
          <a:r>
            <a:rPr lang="es-CO" sz="900" kern="1200"/>
            <a:t>Definición de metodología para levantamiento de información primaria</a:t>
          </a:r>
        </a:p>
      </dsp:txBody>
      <dsp:txXfrm>
        <a:off x="0" y="1805101"/>
        <a:ext cx="3707454" cy="1167075"/>
      </dsp:txXfrm>
    </dsp:sp>
    <dsp:sp modelId="{C4175353-957F-4B0A-882A-9D65932C4C45}">
      <dsp:nvSpPr>
        <dsp:cNvPr id="0" name=""/>
        <dsp:cNvSpPr/>
      </dsp:nvSpPr>
      <dsp:spPr>
        <a:xfrm>
          <a:off x="199941" y="1508541"/>
          <a:ext cx="2595217" cy="560880"/>
        </a:xfrm>
        <a:prstGeom prst="roundRect">
          <a:avLst/>
        </a:prstGeom>
        <a:solidFill>
          <a:schemeClr val="accent5">
            <a:hueOff val="-1225557"/>
            <a:satOff val="-1705"/>
            <a:lumOff val="-654"/>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2. FASE DE APRESTAMIENTO</a:t>
          </a:r>
        </a:p>
      </dsp:txBody>
      <dsp:txXfrm>
        <a:off x="227321" y="1535921"/>
        <a:ext cx="2540457" cy="506120"/>
      </dsp:txXfrm>
    </dsp:sp>
    <dsp:sp modelId="{3BC1BA34-3099-48F7-ADCC-C59CA8F05523}">
      <dsp:nvSpPr>
        <dsp:cNvPr id="0" name=""/>
        <dsp:cNvSpPr/>
      </dsp:nvSpPr>
      <dsp:spPr>
        <a:xfrm>
          <a:off x="0" y="3355215"/>
          <a:ext cx="3707454" cy="1370016"/>
        </a:xfrm>
        <a:prstGeom prst="rect">
          <a:avLst/>
        </a:prstGeom>
        <a:solidFill>
          <a:schemeClr val="lt1">
            <a:alpha val="90000"/>
            <a:hueOff val="0"/>
            <a:satOff val="0"/>
            <a:lumOff val="0"/>
            <a:alphaOff val="0"/>
          </a:schemeClr>
        </a:solidFill>
        <a:ln w="12700" cap="flat" cmpd="sng" algn="ctr">
          <a:solidFill>
            <a:schemeClr val="accent5">
              <a:hueOff val="-2451115"/>
              <a:satOff val="-3409"/>
              <a:lumOff val="-1307"/>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270764"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y acuerdos con actores regionales y locales</a:t>
          </a:r>
        </a:p>
        <a:p>
          <a:pPr marL="57150" lvl="1" indent="-57150" algn="l" defTabSz="400050">
            <a:lnSpc>
              <a:spcPct val="90000"/>
            </a:lnSpc>
            <a:spcBef>
              <a:spcPct val="0"/>
            </a:spcBef>
            <a:spcAft>
              <a:spcPct val="15000"/>
            </a:spcAft>
            <a:buChar char="••"/>
          </a:pPr>
          <a:r>
            <a:rPr lang="es-CO" sz="900" kern="1200"/>
            <a:t>Chequeo cartografía en campo</a:t>
          </a:r>
        </a:p>
        <a:p>
          <a:pPr marL="57150" lvl="1" indent="-57150" algn="l" defTabSz="400050">
            <a:lnSpc>
              <a:spcPct val="90000"/>
            </a:lnSpc>
            <a:spcBef>
              <a:spcPct val="0"/>
            </a:spcBef>
            <a:spcAft>
              <a:spcPct val="15000"/>
            </a:spcAft>
            <a:buChar char="••"/>
          </a:pPr>
          <a:r>
            <a:rPr lang="es-CO" sz="900" kern="1200"/>
            <a:t>Desarrollo del premuestreo, ajuste y realización del inventario forestal</a:t>
          </a:r>
        </a:p>
        <a:p>
          <a:pPr marL="57150" lvl="1" indent="-57150" algn="l" defTabSz="400050">
            <a:lnSpc>
              <a:spcPct val="90000"/>
            </a:lnSpc>
            <a:spcBef>
              <a:spcPct val="0"/>
            </a:spcBef>
            <a:spcAft>
              <a:spcPct val="15000"/>
            </a:spcAft>
            <a:buChar char="••"/>
          </a:pPr>
          <a:r>
            <a:rPr lang="es-CO" sz="900" kern="1200"/>
            <a:t>Desarrollo del componente fauna</a:t>
          </a:r>
        </a:p>
        <a:p>
          <a:pPr marL="57150" lvl="1" indent="-57150" algn="l" defTabSz="400050">
            <a:lnSpc>
              <a:spcPct val="90000"/>
            </a:lnSpc>
            <a:spcBef>
              <a:spcPct val="0"/>
            </a:spcBef>
            <a:spcAft>
              <a:spcPct val="15000"/>
            </a:spcAft>
            <a:buChar char="••"/>
          </a:pPr>
          <a:r>
            <a:rPr lang="es-CO" sz="900" kern="1200"/>
            <a:t>Desarrollo del componente socieconomico</a:t>
          </a:r>
        </a:p>
        <a:p>
          <a:pPr marL="57150" lvl="1" indent="-57150" algn="l" defTabSz="400050">
            <a:lnSpc>
              <a:spcPct val="90000"/>
            </a:lnSpc>
            <a:spcBef>
              <a:spcPct val="0"/>
            </a:spcBef>
            <a:spcAft>
              <a:spcPct val="15000"/>
            </a:spcAft>
            <a:buChar char="••"/>
          </a:pPr>
          <a:r>
            <a:rPr lang="es-CO" sz="900" kern="1200"/>
            <a:t>Desarrollo del componente suelos</a:t>
          </a:r>
        </a:p>
      </dsp:txBody>
      <dsp:txXfrm>
        <a:off x="0" y="3355215"/>
        <a:ext cx="3707454" cy="1370016"/>
      </dsp:txXfrm>
    </dsp:sp>
    <dsp:sp modelId="{2F94551E-AD58-4389-A867-ACC7E854241D}">
      <dsp:nvSpPr>
        <dsp:cNvPr id="0" name=""/>
        <dsp:cNvSpPr/>
      </dsp:nvSpPr>
      <dsp:spPr>
        <a:xfrm>
          <a:off x="178087" y="3058656"/>
          <a:ext cx="2595217" cy="560880"/>
        </a:xfrm>
        <a:prstGeom prst="roundRect">
          <a:avLst/>
        </a:prstGeom>
        <a:solidFill>
          <a:schemeClr val="accent5">
            <a:hueOff val="-2451115"/>
            <a:satOff val="-3409"/>
            <a:lumOff val="-1307"/>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3. FASE  LOGISTICA Y OPERATIVA</a:t>
          </a:r>
        </a:p>
      </dsp:txBody>
      <dsp:txXfrm>
        <a:off x="205467" y="3086036"/>
        <a:ext cx="2540457" cy="506120"/>
      </dsp:txXfrm>
    </dsp:sp>
    <dsp:sp modelId="{06ACE6F8-0FA9-44AE-BA37-8718AB57D422}">
      <dsp:nvSpPr>
        <dsp:cNvPr id="0" name=""/>
        <dsp:cNvSpPr/>
      </dsp:nvSpPr>
      <dsp:spPr>
        <a:xfrm>
          <a:off x="0" y="5149244"/>
          <a:ext cx="3707454" cy="1167075"/>
        </a:xfrm>
        <a:prstGeom prst="rect">
          <a:avLst/>
        </a:prstGeom>
        <a:solidFill>
          <a:schemeClr val="lt1">
            <a:alpha val="90000"/>
            <a:hueOff val="0"/>
            <a:satOff val="0"/>
            <a:lumOff val="0"/>
            <a:alphaOff val="0"/>
          </a:schemeClr>
        </a:solidFill>
        <a:ln w="12700" cap="flat" cmpd="sng" algn="ctr">
          <a:solidFill>
            <a:schemeClr val="accent5">
              <a:hueOff val="-3676672"/>
              <a:satOff val="-5114"/>
              <a:lumOff val="-1961"/>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270764"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Procesamiento y análisis de información primaria</a:t>
          </a:r>
        </a:p>
        <a:p>
          <a:pPr marL="57150" lvl="1" indent="-57150" algn="l" defTabSz="400050">
            <a:lnSpc>
              <a:spcPct val="90000"/>
            </a:lnSpc>
            <a:spcBef>
              <a:spcPct val="0"/>
            </a:spcBef>
            <a:spcAft>
              <a:spcPct val="15000"/>
            </a:spcAft>
            <a:buChar char="••"/>
          </a:pPr>
          <a:r>
            <a:rPr lang="es-CO" sz="900" kern="1200"/>
            <a:t>Propuesta zonificación inicial de la UOF</a:t>
          </a:r>
        </a:p>
        <a:p>
          <a:pPr marL="57150" lvl="1" indent="-57150" algn="l" defTabSz="400050">
            <a:lnSpc>
              <a:spcPct val="90000"/>
            </a:lnSpc>
            <a:spcBef>
              <a:spcPct val="0"/>
            </a:spcBef>
            <a:spcAft>
              <a:spcPct val="15000"/>
            </a:spcAft>
            <a:buChar char="••"/>
          </a:pPr>
          <a:r>
            <a:rPr lang="es-CO" sz="900" kern="1200"/>
            <a:t>Propuesta de zonificación de las áreas forestales que componen la UOF</a:t>
          </a:r>
        </a:p>
        <a:p>
          <a:pPr marL="57150" lvl="1" indent="-57150" algn="l" defTabSz="400050">
            <a:lnSpc>
              <a:spcPct val="90000"/>
            </a:lnSpc>
            <a:spcBef>
              <a:spcPct val="0"/>
            </a:spcBef>
            <a:spcAft>
              <a:spcPct val="15000"/>
            </a:spcAft>
            <a:buChar char="••"/>
          </a:pPr>
          <a:r>
            <a:rPr lang="es-CO" sz="900" kern="1200"/>
            <a:t> Formulación del POF para cada área forestal de la UOF</a:t>
          </a:r>
        </a:p>
      </dsp:txBody>
      <dsp:txXfrm>
        <a:off x="0" y="5149244"/>
        <a:ext cx="3707454" cy="1167075"/>
      </dsp:txXfrm>
    </dsp:sp>
    <dsp:sp modelId="{514BAA5A-25A1-407B-9E98-4F585743FC17}">
      <dsp:nvSpPr>
        <dsp:cNvPr id="0" name=""/>
        <dsp:cNvSpPr/>
      </dsp:nvSpPr>
      <dsp:spPr>
        <a:xfrm>
          <a:off x="185372" y="4811713"/>
          <a:ext cx="2595217" cy="560880"/>
        </a:xfrm>
        <a:prstGeom prst="roundRect">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4. FASE DE OFICINA</a:t>
          </a:r>
        </a:p>
      </dsp:txBody>
      <dsp:txXfrm>
        <a:off x="212752" y="4839093"/>
        <a:ext cx="2540457" cy="506120"/>
      </dsp:txXfrm>
    </dsp:sp>
    <dsp:sp modelId="{4EFCDA67-9C44-44DD-A910-D775D3C6B542}">
      <dsp:nvSpPr>
        <dsp:cNvPr id="0" name=""/>
        <dsp:cNvSpPr/>
      </dsp:nvSpPr>
      <dsp:spPr>
        <a:xfrm>
          <a:off x="0" y="6672044"/>
          <a:ext cx="3707454" cy="770037"/>
        </a:xfrm>
        <a:prstGeom prst="rect">
          <a:avLst/>
        </a:prstGeom>
        <a:solidFill>
          <a:schemeClr val="lt1">
            <a:alpha val="90000"/>
            <a:hueOff val="0"/>
            <a:satOff val="0"/>
            <a:lumOff val="0"/>
            <a:alphaOff val="0"/>
          </a:schemeClr>
        </a:solidFill>
        <a:ln w="12700" cap="flat" cmpd="sng" algn="ctr">
          <a:solidFill>
            <a:schemeClr val="accent5">
              <a:hueOff val="-4902230"/>
              <a:satOff val="-6819"/>
              <a:lumOff val="-2615"/>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270764"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versión premiminar de los POF</a:t>
          </a:r>
        </a:p>
        <a:p>
          <a:pPr marL="57150" lvl="1" indent="-57150" algn="l" defTabSz="400050">
            <a:lnSpc>
              <a:spcPct val="90000"/>
            </a:lnSpc>
            <a:spcBef>
              <a:spcPct val="0"/>
            </a:spcBef>
            <a:spcAft>
              <a:spcPct val="15000"/>
            </a:spcAft>
            <a:buChar char="••"/>
          </a:pPr>
          <a:r>
            <a:rPr lang="es-CO" sz="900" kern="1200"/>
            <a:t>Armonización de los POF con actores locales y regionales</a:t>
          </a:r>
        </a:p>
        <a:p>
          <a:pPr marL="57150" lvl="1" indent="-57150" algn="l" defTabSz="400050">
            <a:lnSpc>
              <a:spcPct val="90000"/>
            </a:lnSpc>
            <a:spcBef>
              <a:spcPct val="0"/>
            </a:spcBef>
            <a:spcAft>
              <a:spcPct val="15000"/>
            </a:spcAft>
            <a:buChar char="••"/>
          </a:pPr>
          <a:r>
            <a:rPr lang="es-CO" sz="900" kern="1200"/>
            <a:t>Edición y ajustes de los POF</a:t>
          </a:r>
        </a:p>
      </dsp:txBody>
      <dsp:txXfrm>
        <a:off x="0" y="6672044"/>
        <a:ext cx="3707454" cy="770037"/>
      </dsp:txXfrm>
    </dsp:sp>
    <dsp:sp modelId="{72C2FA48-4513-4CD5-8267-CAFA222E040F}">
      <dsp:nvSpPr>
        <dsp:cNvPr id="0" name=""/>
        <dsp:cNvSpPr/>
      </dsp:nvSpPr>
      <dsp:spPr>
        <a:xfrm>
          <a:off x="178087" y="6396608"/>
          <a:ext cx="2595217" cy="560880"/>
        </a:xfrm>
        <a:prstGeom prst="roundRect">
          <a:avLst/>
        </a:prstGeom>
        <a:solidFill>
          <a:schemeClr val="accent5">
            <a:hueOff val="-4902230"/>
            <a:satOff val="-6819"/>
            <a:lumOff val="-2615"/>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5. FASE DE FORMULACION</a:t>
          </a:r>
        </a:p>
      </dsp:txBody>
      <dsp:txXfrm>
        <a:off x="205467" y="6423988"/>
        <a:ext cx="2540457" cy="506120"/>
      </dsp:txXfrm>
    </dsp:sp>
    <dsp:sp modelId="{FA8C06B1-BAA1-4827-A601-D14B18466DB6}">
      <dsp:nvSpPr>
        <dsp:cNvPr id="0" name=""/>
        <dsp:cNvSpPr/>
      </dsp:nvSpPr>
      <dsp:spPr>
        <a:xfrm>
          <a:off x="0" y="7811465"/>
          <a:ext cx="3707454" cy="1137150"/>
        </a:xfrm>
        <a:prstGeom prst="rect">
          <a:avLst/>
        </a:prstGeom>
        <a:solidFill>
          <a:schemeClr val="lt1">
            <a:alpha val="90000"/>
            <a:hueOff val="0"/>
            <a:satOff val="0"/>
            <a:lumOff val="0"/>
            <a:alphaOff val="0"/>
          </a:schemeClr>
        </a:solidFill>
        <a:ln w="12700" cap="flat" cmpd="sng" algn="ctr">
          <a:solidFill>
            <a:schemeClr val="accent5">
              <a:hueOff val="-6127787"/>
              <a:satOff val="-8523"/>
              <a:lumOff val="-3268"/>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270764"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Aprobación de los POF por Consejo Directivo de la autoridad ambiental competente</a:t>
          </a:r>
        </a:p>
        <a:p>
          <a:pPr marL="57150" lvl="1" indent="-57150" algn="l" defTabSz="400050">
            <a:lnSpc>
              <a:spcPct val="90000"/>
            </a:lnSpc>
            <a:spcBef>
              <a:spcPct val="0"/>
            </a:spcBef>
            <a:spcAft>
              <a:spcPct val="15000"/>
            </a:spcAft>
            <a:buChar char="••"/>
          </a:pPr>
          <a:r>
            <a:rPr lang="es-CO" sz="900" kern="1200"/>
            <a:t>Incorporación de los POF en el POA de la autoridad ambiental competente</a:t>
          </a:r>
        </a:p>
        <a:p>
          <a:pPr marL="57150" lvl="1" indent="-57150" algn="l" defTabSz="400050">
            <a:lnSpc>
              <a:spcPct val="90000"/>
            </a:lnSpc>
            <a:spcBef>
              <a:spcPct val="0"/>
            </a:spcBef>
            <a:spcAft>
              <a:spcPct val="15000"/>
            </a:spcAft>
            <a:buChar char="••"/>
          </a:pPr>
          <a:r>
            <a:rPr lang="es-CO" sz="900" kern="1200"/>
            <a:t>Desarrollo de planes, programas y proyectos de cada POF </a:t>
          </a:r>
        </a:p>
      </dsp:txBody>
      <dsp:txXfrm>
        <a:off x="0" y="7811465"/>
        <a:ext cx="3707454" cy="1137150"/>
      </dsp:txXfrm>
    </dsp:sp>
    <dsp:sp modelId="{4E9F94DE-8CF1-4FE7-9A6B-53CB416743FC}">
      <dsp:nvSpPr>
        <dsp:cNvPr id="0" name=""/>
        <dsp:cNvSpPr/>
      </dsp:nvSpPr>
      <dsp:spPr>
        <a:xfrm>
          <a:off x="185372" y="7532293"/>
          <a:ext cx="2595217" cy="560880"/>
        </a:xfrm>
        <a:prstGeom prst="roundRect">
          <a:avLst/>
        </a:prstGeom>
        <a:solidFill>
          <a:schemeClr val="accent5">
            <a:hueOff val="-6127787"/>
            <a:satOff val="-8523"/>
            <a:lumOff val="-3268"/>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6. FASE DE IMPLEMENTACION</a:t>
          </a:r>
        </a:p>
      </dsp:txBody>
      <dsp:txXfrm>
        <a:off x="212752" y="7559673"/>
        <a:ext cx="2540457" cy="506120"/>
      </dsp:txXfrm>
    </dsp:sp>
    <dsp:sp modelId="{77262FC2-D56C-47EC-A6D3-390D5DF0E708}">
      <dsp:nvSpPr>
        <dsp:cNvPr id="0" name=""/>
        <dsp:cNvSpPr/>
      </dsp:nvSpPr>
      <dsp:spPr>
        <a:xfrm>
          <a:off x="0" y="9289316"/>
          <a:ext cx="3707454" cy="882787"/>
        </a:xfrm>
        <a:prstGeom prst="rect">
          <a:avLst/>
        </a:prstGeom>
        <a:solidFill>
          <a:schemeClr val="lt1">
            <a:alpha val="90000"/>
            <a:hueOff val="0"/>
            <a:satOff val="0"/>
            <a:lumOff val="0"/>
            <a:alphaOff val="0"/>
          </a:schemeClr>
        </a:solidFill>
        <a:ln w="12700" cap="flat" cmpd="sng" algn="ctr">
          <a:solidFill>
            <a:schemeClr val="accent5">
              <a:hueOff val="-7353344"/>
              <a:satOff val="-10228"/>
              <a:lumOff val="-3922"/>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7740" tIns="270764" rIns="287740"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Seguimiento a los POF</a:t>
          </a:r>
        </a:p>
        <a:p>
          <a:pPr marL="57150" lvl="1" indent="-57150" algn="l" defTabSz="400050">
            <a:lnSpc>
              <a:spcPct val="90000"/>
            </a:lnSpc>
            <a:spcBef>
              <a:spcPct val="0"/>
            </a:spcBef>
            <a:spcAft>
              <a:spcPct val="15000"/>
            </a:spcAft>
            <a:buChar char="••"/>
          </a:pPr>
          <a:r>
            <a:rPr lang="es-CO" sz="900" kern="1200"/>
            <a:t>Revisión y evaluación de los POF</a:t>
          </a:r>
        </a:p>
        <a:p>
          <a:pPr marL="57150" lvl="1" indent="-57150" algn="l" defTabSz="400050">
            <a:lnSpc>
              <a:spcPct val="90000"/>
            </a:lnSpc>
            <a:spcBef>
              <a:spcPct val="0"/>
            </a:spcBef>
            <a:spcAft>
              <a:spcPct val="15000"/>
            </a:spcAft>
            <a:buChar char="••"/>
          </a:pPr>
          <a:r>
            <a:rPr lang="es-CO" sz="900" kern="1200"/>
            <a:t>Actualización de los POF  </a:t>
          </a:r>
        </a:p>
      </dsp:txBody>
      <dsp:txXfrm>
        <a:off x="0" y="9289316"/>
        <a:ext cx="3707454" cy="882787"/>
      </dsp:txXfrm>
    </dsp:sp>
    <dsp:sp modelId="{0BB363C2-1000-4D63-89E1-75C121258685}">
      <dsp:nvSpPr>
        <dsp:cNvPr id="0" name=""/>
        <dsp:cNvSpPr/>
      </dsp:nvSpPr>
      <dsp:spPr>
        <a:xfrm>
          <a:off x="192657" y="9052483"/>
          <a:ext cx="2595217" cy="560880"/>
        </a:xfrm>
        <a:prstGeom prst="roundRect">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093" tIns="0" rIns="98093" bIns="0" numCol="1" spcCol="1270" anchor="ctr" anchorCtr="0">
          <a:noAutofit/>
        </a:bodyPr>
        <a:lstStyle/>
        <a:p>
          <a:pPr lvl="0" algn="l" defTabSz="400050">
            <a:lnSpc>
              <a:spcPct val="90000"/>
            </a:lnSpc>
            <a:spcBef>
              <a:spcPct val="0"/>
            </a:spcBef>
            <a:spcAft>
              <a:spcPct val="35000"/>
            </a:spcAft>
          </a:pPr>
          <a:r>
            <a:rPr lang="es-CO" sz="900" b="1" kern="1200"/>
            <a:t>7. FASE DE SEGUIMIENTO Y ACTUALIZACION</a:t>
          </a:r>
        </a:p>
      </dsp:txBody>
      <dsp:txXfrm>
        <a:off x="220037" y="9079863"/>
        <a:ext cx="2540457" cy="506120"/>
      </dsp:txXfrm>
    </dsp:sp>
  </dsp:spTree>
</dsp:drawing>
</file>

<file path=xl/diagrams/layout1.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png"/><Relationship Id="rId5" Type="http://schemas.openxmlformats.org/officeDocument/2006/relationships/image" Target="../media/image15.png"/><Relationship Id="rId4"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png"/><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0.png"/></Relationships>
</file>

<file path=xl/drawings/_rels/drawing18.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1.png"/><Relationship Id="rId2" Type="http://schemas.openxmlformats.org/officeDocument/2006/relationships/diagramData" Target="../diagrams/data1.xml"/><Relationship Id="rId1" Type="http://schemas.openxmlformats.org/officeDocument/2006/relationships/image" Target="../media/image2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1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3.png"/><Relationship Id="rId1" Type="http://schemas.openxmlformats.org/officeDocument/2006/relationships/image" Target="../media/image22.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5.png"/><Relationship Id="rId1" Type="http://schemas.openxmlformats.org/officeDocument/2006/relationships/image" Target="../media/image2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7.png"/><Relationship Id="rId1" Type="http://schemas.openxmlformats.org/officeDocument/2006/relationships/image" Target="../media/image26.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9.png"/><Relationship Id="rId1" Type="http://schemas.openxmlformats.org/officeDocument/2006/relationships/image" Target="../media/image2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3.png"/><Relationship Id="rId1" Type="http://schemas.openxmlformats.org/officeDocument/2006/relationships/image" Target="../media/image32.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5.png"/><Relationship Id="rId1" Type="http://schemas.openxmlformats.org/officeDocument/2006/relationships/image" Target="../media/image34.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7.png"/><Relationship Id="rId1" Type="http://schemas.openxmlformats.org/officeDocument/2006/relationships/image" Target="../media/image36.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8.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0.png"/><Relationship Id="rId1" Type="http://schemas.openxmlformats.org/officeDocument/2006/relationships/image" Target="../media/image3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2.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3.png"/></Relationships>
</file>

<file path=xl/drawings/_rels/drawing33.xml.rels><?xml version="1.0" encoding="UTF-8" standalone="yes"?>
<Relationships xmlns="http://schemas.openxmlformats.org/package/2006/relationships"><Relationship Id="rId3" Type="http://schemas.openxmlformats.org/officeDocument/2006/relationships/image" Target="../media/image46.png"/><Relationship Id="rId2" Type="http://schemas.openxmlformats.org/officeDocument/2006/relationships/image" Target="../media/image45.png"/><Relationship Id="rId1" Type="http://schemas.openxmlformats.org/officeDocument/2006/relationships/image" Target="../media/image44.png"/><Relationship Id="rId4" Type="http://schemas.openxmlformats.org/officeDocument/2006/relationships/image" Target="../media/image1.png"/></Relationships>
</file>

<file path=xl/drawings/_rels/drawing3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8.png"/><Relationship Id="rId1" Type="http://schemas.openxmlformats.org/officeDocument/2006/relationships/image" Target="../media/image47.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xdr:cNvGrpSpPr>
          <a:grpSpLocks/>
        </xdr:cNvGrpSpPr>
      </xdr:nvGrpSpPr>
      <xdr:grpSpPr bwMode="auto">
        <a:xfrm>
          <a:off x="2" y="0"/>
          <a:ext cx="10201273" cy="1657350"/>
          <a:chOff x="57151" y="47625"/>
          <a:chExt cx="6181724" cy="1581150"/>
        </a:xfrm>
      </xdr:grpSpPr>
      <xdr:pic>
        <xdr:nvPicPr>
          <xdr:cNvPr id="11" name="1 Imagen" descr="ESCUDO-transp-lema-blanco.png"/>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990600</xdr:colOff>
      <xdr:row>0</xdr:row>
      <xdr:rowOff>1581150</xdr:rowOff>
    </xdr:to>
    <xdr:grpSp>
      <xdr:nvGrpSpPr>
        <xdr:cNvPr id="2" name="1 Grupo"/>
        <xdr:cNvGrpSpPr>
          <a:grpSpLocks/>
        </xdr:cNvGrpSpPr>
      </xdr:nvGrpSpPr>
      <xdr:grpSpPr bwMode="auto">
        <a:xfrm>
          <a:off x="0" y="0"/>
          <a:ext cx="6191250" cy="1581150"/>
          <a:chOff x="57150" y="47625"/>
          <a:chExt cx="6181725" cy="1581150"/>
        </a:xfrm>
      </xdr:grpSpPr>
      <xdr:pic>
        <xdr:nvPicPr>
          <xdr:cNvPr id="3" name="1 Imagen" descr="ESCUDO-transp-lema-blanco.png"/>
          <xdr:cNvPicPr>
            <a:picLocks noChangeAspect="1"/>
          </xdr:cNvPicPr>
        </xdr:nvPicPr>
        <xdr:blipFill>
          <a:blip xmlns:r="http://schemas.openxmlformats.org/officeDocument/2006/relationships" r:embed="rId1" cstate="print"/>
          <a:srcRect/>
          <a:stretch>
            <a:fillRect/>
          </a:stretch>
        </xdr:blipFill>
        <xdr:spPr bwMode="auto">
          <a:xfrm>
            <a:off x="57150" y="47625"/>
            <a:ext cx="1209675" cy="1581150"/>
          </a:xfrm>
          <a:prstGeom prst="rect">
            <a:avLst/>
          </a:prstGeom>
          <a:noFill/>
          <a:ln w="9525">
            <a:noFill/>
            <a:miter lim="800000"/>
            <a:headEnd/>
            <a:tailEnd/>
          </a:ln>
        </xdr:spPr>
      </xdr:pic>
      <xdr:sp macro="" textlink="">
        <xdr:nvSpPr>
          <xdr:cNvPr id="4" name="3 CuadroTexto"/>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xdr:cNvPicPr>
          <a:picLocks noChangeAspect="1"/>
        </xdr:cNvPicPr>
      </xdr:nvPicPr>
      <xdr:blipFill>
        <a:blip xmlns:r="http://schemas.openxmlformats.org/officeDocument/2006/relationships" r:embed="rId1" cstate="print"/>
        <a:srcRect/>
        <a:stretch>
          <a:fillRect/>
        </a:stretch>
      </xdr:blipFill>
      <xdr:spPr bwMode="auto">
        <a:xfrm>
          <a:off x="0" y="0"/>
          <a:ext cx="1209675" cy="158115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3" name="3 CuadroTexto"/>
        <xdr:cNvSpPr txBox="1"/>
      </xdr:nvSpPr>
      <xdr:spPr bwMode="auto">
        <a:xfrm>
          <a:off x="1266825" y="428625"/>
          <a:ext cx="4819650"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4" name="1 Imagen" descr="ESCUDO-transp-lema-blanc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09663" cy="164306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5" name="5 CuadroTexto">
          <a:extLst>
            <a:ext uri="{FF2B5EF4-FFF2-40B4-BE49-F238E27FC236}">
              <a16:creationId xmlns:a16="http://schemas.microsoft.com/office/drawing/2014/main" id="{00000000-0008-0000-0000-000003000000}"/>
            </a:ext>
          </a:extLst>
        </xdr:cNvPr>
        <xdr:cNvSpPr txBox="1"/>
      </xdr:nvSpPr>
      <xdr:spPr bwMode="auto">
        <a:xfrm>
          <a:off x="1304925" y="381000"/>
          <a:ext cx="2412206" cy="10596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00000000-0008-0000-0200-00001387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00000000-0008-0000-0200-000003000000}"/>
            </a:ext>
          </a:extLst>
        </xdr:cNvPr>
        <xdr:cNvSpPr txBox="1"/>
      </xdr:nvSpPr>
      <xdr:spPr bwMode="auto">
        <a:xfrm>
          <a:off x="1266825" y="428625"/>
          <a:ext cx="4619625" cy="733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258D6D3F-B555-4771-AE93-47FC08B524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11AF54AE-AE8F-4DC4-9D10-09AC3BB3A78E}"/>
            </a:ext>
          </a:extLst>
        </xdr:cNvPr>
        <xdr:cNvSpPr txBox="1"/>
      </xdr:nvSpPr>
      <xdr:spPr bwMode="auto">
        <a:xfrm>
          <a:off x="1266825" y="428625"/>
          <a:ext cx="5695950" cy="962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0</xdr:rowOff>
    </xdr:to>
    <xdr:grpSp>
      <xdr:nvGrpSpPr>
        <xdr:cNvPr id="2" name="1 Grupo"/>
        <xdr:cNvGrpSpPr>
          <a:grpSpLocks/>
        </xdr:cNvGrpSpPr>
      </xdr:nvGrpSpPr>
      <xdr:grpSpPr bwMode="auto">
        <a:xfrm>
          <a:off x="0" y="0"/>
          <a:ext cx="6697266" cy="1656953"/>
          <a:chOff x="57150" y="47625"/>
          <a:chExt cx="6181725" cy="1581150"/>
        </a:xfrm>
      </xdr:grpSpPr>
      <xdr:pic>
        <xdr:nvPicPr>
          <xdr:cNvPr id="3" name="1 Imagen" descr="ESCUDO-transp-lema-blanco.png"/>
          <xdr:cNvPicPr>
            <a:picLocks noChangeAspect="1"/>
          </xdr:cNvPicPr>
        </xdr:nvPicPr>
        <xdr:blipFill>
          <a:blip xmlns:r="http://schemas.openxmlformats.org/officeDocument/2006/relationships" r:embed="rId1" cstate="print"/>
          <a:srcRect/>
          <a:stretch>
            <a:fillRect/>
          </a:stretch>
        </xdr:blipFill>
        <xdr:spPr bwMode="auto">
          <a:xfrm>
            <a:off x="57150" y="47625"/>
            <a:ext cx="1209675" cy="1581150"/>
          </a:xfrm>
          <a:prstGeom prst="rect">
            <a:avLst/>
          </a:prstGeom>
          <a:noFill/>
          <a:ln w="9525">
            <a:noFill/>
            <a:miter lim="800000"/>
            <a:headEnd/>
            <a:tailEnd/>
          </a:ln>
        </xdr:spPr>
      </xdr:pic>
      <xdr:sp macro="" textlink="">
        <xdr:nvSpPr>
          <xdr:cNvPr id="4" name="3 CuadroTexto"/>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166</xdr:row>
      <xdr:rowOff>167640</xdr:rowOff>
    </xdr:from>
    <xdr:to>
      <xdr:col>5</xdr:col>
      <xdr:colOff>84107</xdr:colOff>
      <xdr:row>167</xdr:row>
      <xdr:rowOff>121932</xdr:rowOff>
    </xdr:to>
    <xdr:pic>
      <xdr:nvPicPr>
        <xdr:cNvPr id="2" name="Imagen 1">
          <a:extLst>
            <a:ext uri="{FF2B5EF4-FFF2-40B4-BE49-F238E27FC236}">
              <a16:creationId xmlns:a16="http://schemas.microsoft.com/office/drawing/2014/main" id="{4120DCB2-79C5-4EE7-B4F8-1C282632210D}"/>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1580" y="2763774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373381</xdr:colOff>
      <xdr:row>201</xdr:row>
      <xdr:rowOff>38100</xdr:rowOff>
    </xdr:from>
    <xdr:to>
      <xdr:col>3</xdr:col>
      <xdr:colOff>1257378</xdr:colOff>
      <xdr:row>202</xdr:row>
      <xdr:rowOff>68598</xdr:rowOff>
    </xdr:to>
    <xdr:pic>
      <xdr:nvPicPr>
        <xdr:cNvPr id="3" name="Imagen 2">
          <a:extLst>
            <a:ext uri="{FF2B5EF4-FFF2-40B4-BE49-F238E27FC236}">
              <a16:creationId xmlns:a16="http://schemas.microsoft.com/office/drawing/2014/main" id="{A0CE5FBE-77D5-458C-B1A6-ED23D52DB3B5}"/>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4961" y="34404300"/>
          <a:ext cx="883997"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137161</xdr:colOff>
      <xdr:row>209</xdr:row>
      <xdr:rowOff>38100</xdr:rowOff>
    </xdr:from>
    <xdr:to>
      <xdr:col>3</xdr:col>
      <xdr:colOff>1691776</xdr:colOff>
      <xdr:row>209</xdr:row>
      <xdr:rowOff>335306</xdr:rowOff>
    </xdr:to>
    <xdr:pic>
      <xdr:nvPicPr>
        <xdr:cNvPr id="4" name="Imagen 3">
          <a:extLst>
            <a:ext uri="{FF2B5EF4-FFF2-40B4-BE49-F238E27FC236}">
              <a16:creationId xmlns:a16="http://schemas.microsoft.com/office/drawing/2014/main" id="{65CF6636-2D95-4F24-B8EB-3BD8A5C26764}"/>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8741" y="35684460"/>
          <a:ext cx="1554615"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228601</xdr:colOff>
      <xdr:row>101</xdr:row>
      <xdr:rowOff>53340</xdr:rowOff>
    </xdr:from>
    <xdr:to>
      <xdr:col>5</xdr:col>
      <xdr:colOff>312708</xdr:colOff>
      <xdr:row>101</xdr:row>
      <xdr:rowOff>190512</xdr:rowOff>
    </xdr:to>
    <xdr:pic>
      <xdr:nvPicPr>
        <xdr:cNvPr id="5" name="Imagen 4">
          <a:extLst>
            <a:ext uri="{FF2B5EF4-FFF2-40B4-BE49-F238E27FC236}">
              <a16:creationId xmlns:a16="http://schemas.microsoft.com/office/drawing/2014/main" id="{AA523FDF-CB4D-4B2C-A903-EF3B4171341E}"/>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40181" y="1358646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0</xdr:row>
      <xdr:rowOff>1261675</xdr:rowOff>
    </xdr:to>
    <xdr:grpSp>
      <xdr:nvGrpSpPr>
        <xdr:cNvPr id="6" name="1 Grupo"/>
        <xdr:cNvGrpSpPr>
          <a:grpSpLocks/>
        </xdr:cNvGrpSpPr>
      </xdr:nvGrpSpPr>
      <xdr:grpSpPr bwMode="auto">
        <a:xfrm>
          <a:off x="0" y="0"/>
          <a:ext cx="6045465" cy="1261675"/>
          <a:chOff x="57150" y="47625"/>
          <a:chExt cx="6316603" cy="1200288"/>
        </a:xfrm>
      </xdr:grpSpPr>
      <xdr:pic>
        <xdr:nvPicPr>
          <xdr:cNvPr id="7" name="1 Imagen" descr="ESCUDO-transp-lema-blanco.png"/>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8"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601981</xdr:colOff>
      <xdr:row>69</xdr:row>
      <xdr:rowOff>0</xdr:rowOff>
    </xdr:from>
    <xdr:to>
      <xdr:col>3</xdr:col>
      <xdr:colOff>2065148</xdr:colOff>
      <xdr:row>70</xdr:row>
      <xdr:rowOff>83843</xdr:rowOff>
    </xdr:to>
    <xdr:pic>
      <xdr:nvPicPr>
        <xdr:cNvPr id="2" name="Imagen 1">
          <a:extLst>
            <a:ext uri="{FF2B5EF4-FFF2-40B4-BE49-F238E27FC236}">
              <a16:creationId xmlns:a16="http://schemas.microsoft.com/office/drawing/2014/main" id="{6D153BE9-73F9-4684-9801-9F06ED4734A5}"/>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9761" y="16245840"/>
          <a:ext cx="1463167"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94266"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186612</xdr:colOff>
      <xdr:row>61</xdr:row>
      <xdr:rowOff>124408</xdr:rowOff>
    </xdr:from>
    <xdr:to>
      <xdr:col>2</xdr:col>
      <xdr:colOff>1772319</xdr:colOff>
      <xdr:row>63</xdr:row>
      <xdr:rowOff>23241</xdr:rowOff>
    </xdr:to>
    <xdr:pic>
      <xdr:nvPicPr>
        <xdr:cNvPr id="2" name="Imagen 1">
          <a:extLst>
            <a:ext uri="{FF2B5EF4-FFF2-40B4-BE49-F238E27FC236}">
              <a16:creationId xmlns:a16="http://schemas.microsoft.com/office/drawing/2014/main" id="{25164990-008C-43BC-84EE-F5A704F060BE}"/>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9592" y="19244388"/>
          <a:ext cx="1585707" cy="27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548640</xdr:colOff>
      <xdr:row>62</xdr:row>
      <xdr:rowOff>160020</xdr:rowOff>
    </xdr:from>
    <xdr:to>
      <xdr:col>2</xdr:col>
      <xdr:colOff>1714601</xdr:colOff>
      <xdr:row>64</xdr:row>
      <xdr:rowOff>60983</xdr:rowOff>
    </xdr:to>
    <xdr:pic>
      <xdr:nvPicPr>
        <xdr:cNvPr id="2" name="Imagen 1">
          <a:extLst>
            <a:ext uri="{FF2B5EF4-FFF2-40B4-BE49-F238E27FC236}">
              <a16:creationId xmlns:a16="http://schemas.microsoft.com/office/drawing/2014/main" id="{DD0D794E-314C-4FF1-A351-E1F753C53EA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20193000"/>
          <a:ext cx="1165961"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381000</xdr:colOff>
      <xdr:row>66</xdr:row>
      <xdr:rowOff>160020</xdr:rowOff>
    </xdr:from>
    <xdr:to>
      <xdr:col>2</xdr:col>
      <xdr:colOff>2065166</xdr:colOff>
      <xdr:row>68</xdr:row>
      <xdr:rowOff>60983</xdr:rowOff>
    </xdr:to>
    <xdr:pic>
      <xdr:nvPicPr>
        <xdr:cNvPr id="2" name="Imagen 1">
          <a:extLst>
            <a:ext uri="{FF2B5EF4-FFF2-40B4-BE49-F238E27FC236}">
              <a16:creationId xmlns:a16="http://schemas.microsoft.com/office/drawing/2014/main" id="{36A42E1D-2F19-48C8-951A-ACBA0705800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2580" y="21983700"/>
          <a:ext cx="1684166"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30481</xdr:colOff>
      <xdr:row>87</xdr:row>
      <xdr:rowOff>144780</xdr:rowOff>
    </xdr:from>
    <xdr:to>
      <xdr:col>2</xdr:col>
      <xdr:colOff>2372310</xdr:colOff>
      <xdr:row>87</xdr:row>
      <xdr:rowOff>240800</xdr:rowOff>
    </xdr:to>
    <xdr:pic>
      <xdr:nvPicPr>
        <xdr:cNvPr id="2" name="Imagen 1">
          <a:extLst>
            <a:ext uri="{FF2B5EF4-FFF2-40B4-BE49-F238E27FC236}">
              <a16:creationId xmlns:a16="http://schemas.microsoft.com/office/drawing/2014/main" id="{06850FB5-C066-4EA7-93BF-5DF833BF99FC}"/>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42061" y="21252180"/>
          <a:ext cx="2341829"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411481</xdr:colOff>
      <xdr:row>98</xdr:row>
      <xdr:rowOff>0</xdr:rowOff>
    </xdr:from>
    <xdr:to>
      <xdr:col>2</xdr:col>
      <xdr:colOff>1718424</xdr:colOff>
      <xdr:row>99</xdr:row>
      <xdr:rowOff>3826</xdr:rowOff>
    </xdr:to>
    <xdr:pic>
      <xdr:nvPicPr>
        <xdr:cNvPr id="3" name="Imagen 2">
          <a:extLst>
            <a:ext uri="{FF2B5EF4-FFF2-40B4-BE49-F238E27FC236}">
              <a16:creationId xmlns:a16="http://schemas.microsoft.com/office/drawing/2014/main" id="{F556D56F-1770-467D-8C15-C369BDB5DBC2}"/>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3061" y="25534620"/>
          <a:ext cx="1306943"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624841</xdr:colOff>
      <xdr:row>104</xdr:row>
      <xdr:rowOff>15240</xdr:rowOff>
    </xdr:from>
    <xdr:to>
      <xdr:col>2</xdr:col>
      <xdr:colOff>1654392</xdr:colOff>
      <xdr:row>105</xdr:row>
      <xdr:rowOff>19066</xdr:rowOff>
    </xdr:to>
    <xdr:pic>
      <xdr:nvPicPr>
        <xdr:cNvPr id="4" name="Imagen 3">
          <a:extLst>
            <a:ext uri="{FF2B5EF4-FFF2-40B4-BE49-F238E27FC236}">
              <a16:creationId xmlns:a16="http://schemas.microsoft.com/office/drawing/2014/main" id="{90D7C061-F22D-42C4-B47C-BB10323DE35E}"/>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36421" y="27104340"/>
          <a:ext cx="1029551"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594360</xdr:colOff>
      <xdr:row>110</xdr:row>
      <xdr:rowOff>144780</xdr:rowOff>
    </xdr:from>
    <xdr:to>
      <xdr:col>2</xdr:col>
      <xdr:colOff>1655918</xdr:colOff>
      <xdr:row>111</xdr:row>
      <xdr:rowOff>148606</xdr:rowOff>
    </xdr:to>
    <xdr:pic>
      <xdr:nvPicPr>
        <xdr:cNvPr id="5" name="Imagen 4">
          <a:extLst>
            <a:ext uri="{FF2B5EF4-FFF2-40B4-BE49-F238E27FC236}">
              <a16:creationId xmlns:a16="http://schemas.microsoft.com/office/drawing/2014/main" id="{091F30FA-1C68-4C51-8A55-22919A8D7D95}"/>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5940" y="28635960"/>
          <a:ext cx="1061558"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365760</xdr:colOff>
      <xdr:row>117</xdr:row>
      <xdr:rowOff>53341</xdr:rowOff>
    </xdr:from>
    <xdr:to>
      <xdr:col>2</xdr:col>
      <xdr:colOff>2206150</xdr:colOff>
      <xdr:row>118</xdr:row>
      <xdr:rowOff>41164</xdr:rowOff>
    </xdr:to>
    <xdr:pic>
      <xdr:nvPicPr>
        <xdr:cNvPr id="6" name="Imagen 5">
          <a:extLst>
            <a:ext uri="{FF2B5EF4-FFF2-40B4-BE49-F238E27FC236}">
              <a16:creationId xmlns:a16="http://schemas.microsoft.com/office/drawing/2014/main" id="{EDD7E832-AC9A-482E-87F1-57FFF981C49B}"/>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7340" y="30556201"/>
          <a:ext cx="1840390" cy="1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7" name="1 Grupo"/>
        <xdr:cNvGrpSpPr>
          <a:grpSpLocks/>
        </xdr:cNvGrpSpPr>
      </xdr:nvGrpSpPr>
      <xdr:grpSpPr bwMode="auto">
        <a:xfrm>
          <a:off x="0" y="0"/>
          <a:ext cx="5316510" cy="1277615"/>
          <a:chOff x="57150" y="47625"/>
          <a:chExt cx="6316603" cy="1200288"/>
        </a:xfrm>
      </xdr:grpSpPr>
      <xdr:pic>
        <xdr:nvPicPr>
          <xdr:cNvPr id="8" name="1 Imagen" descr="ESCUDO-transp-lema-blanco.png"/>
          <xdr:cNvPicPr>
            <a:picLocks noChangeAspect="1"/>
          </xdr:cNvPicPr>
        </xdr:nvPicPr>
        <xdr:blipFill>
          <a:blip xmlns:r="http://schemas.openxmlformats.org/officeDocument/2006/relationships" r:embed="rId6"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9"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518160</xdr:colOff>
      <xdr:row>91</xdr:row>
      <xdr:rowOff>0</xdr:rowOff>
    </xdr:from>
    <xdr:to>
      <xdr:col>2</xdr:col>
      <xdr:colOff>1920362</xdr:colOff>
      <xdr:row>92</xdr:row>
      <xdr:rowOff>83843</xdr:rowOff>
    </xdr:to>
    <xdr:pic>
      <xdr:nvPicPr>
        <xdr:cNvPr id="2" name="Imagen 1">
          <a:extLst>
            <a:ext uri="{FF2B5EF4-FFF2-40B4-BE49-F238E27FC236}">
              <a16:creationId xmlns:a16="http://schemas.microsoft.com/office/drawing/2014/main" id="{1F0CA757-6647-420F-984B-7157DF6C12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28696920"/>
          <a:ext cx="1402202"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640080</xdr:colOff>
      <xdr:row>82</xdr:row>
      <xdr:rowOff>38100</xdr:rowOff>
    </xdr:from>
    <xdr:to>
      <xdr:col>2</xdr:col>
      <xdr:colOff>1680300</xdr:colOff>
      <xdr:row>83</xdr:row>
      <xdr:rowOff>68598</xdr:rowOff>
    </xdr:to>
    <xdr:pic>
      <xdr:nvPicPr>
        <xdr:cNvPr id="2" name="Imagen 1">
          <a:extLst>
            <a:ext uri="{FF2B5EF4-FFF2-40B4-BE49-F238E27FC236}">
              <a16:creationId xmlns:a16="http://schemas.microsoft.com/office/drawing/2014/main" id="{4525C67B-6815-4095-8384-31F5A78DD9E3}"/>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1660" y="29131260"/>
          <a:ext cx="1040220"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89</xdr:row>
      <xdr:rowOff>419100</xdr:rowOff>
    </xdr:from>
    <xdr:to>
      <xdr:col>2</xdr:col>
      <xdr:colOff>1752696</xdr:colOff>
      <xdr:row>91</xdr:row>
      <xdr:rowOff>152432</xdr:rowOff>
    </xdr:to>
    <xdr:pic>
      <xdr:nvPicPr>
        <xdr:cNvPr id="3" name="Imagen 2">
          <a:extLst>
            <a:ext uri="{FF2B5EF4-FFF2-40B4-BE49-F238E27FC236}">
              <a16:creationId xmlns:a16="http://schemas.microsoft.com/office/drawing/2014/main" id="{8683F838-1401-4759-AFF2-929DCA4BFBE1}"/>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0" y="32285940"/>
          <a:ext cx="110499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316510"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548641</xdr:colOff>
      <xdr:row>145</xdr:row>
      <xdr:rowOff>15240</xdr:rowOff>
    </xdr:from>
    <xdr:to>
      <xdr:col>2</xdr:col>
      <xdr:colOff>2088014</xdr:colOff>
      <xdr:row>146</xdr:row>
      <xdr:rowOff>137186</xdr:rowOff>
    </xdr:to>
    <xdr:pic>
      <xdr:nvPicPr>
        <xdr:cNvPr id="2" name="Imagen 1">
          <a:extLst>
            <a:ext uri="{FF2B5EF4-FFF2-40B4-BE49-F238E27FC236}">
              <a16:creationId xmlns:a16="http://schemas.microsoft.com/office/drawing/2014/main" id="{BF3896CA-E70D-483C-9199-9A266623DF7E}"/>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1" y="37421820"/>
          <a:ext cx="1539373"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556261</xdr:colOff>
      <xdr:row>79</xdr:row>
      <xdr:rowOff>30480</xdr:rowOff>
    </xdr:from>
    <xdr:to>
      <xdr:col>2</xdr:col>
      <xdr:colOff>2187082</xdr:colOff>
      <xdr:row>80</xdr:row>
      <xdr:rowOff>129564</xdr:rowOff>
    </xdr:to>
    <xdr:pic>
      <xdr:nvPicPr>
        <xdr:cNvPr id="2" name="Imagen 1">
          <a:extLst>
            <a:ext uri="{FF2B5EF4-FFF2-40B4-BE49-F238E27FC236}">
              <a16:creationId xmlns:a16="http://schemas.microsoft.com/office/drawing/2014/main" id="{AEF12F46-C036-4163-9A47-72BF28F5EE69}"/>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0139660"/>
          <a:ext cx="1630821"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472440</xdr:colOff>
      <xdr:row>84</xdr:row>
      <xdr:rowOff>15240</xdr:rowOff>
    </xdr:from>
    <xdr:to>
      <xdr:col>2</xdr:col>
      <xdr:colOff>2110882</xdr:colOff>
      <xdr:row>85</xdr:row>
      <xdr:rowOff>137186</xdr:rowOff>
    </xdr:to>
    <xdr:pic>
      <xdr:nvPicPr>
        <xdr:cNvPr id="2" name="Imagen 1">
          <a:extLst>
            <a:ext uri="{FF2B5EF4-FFF2-40B4-BE49-F238E27FC236}">
              <a16:creationId xmlns:a16="http://schemas.microsoft.com/office/drawing/2014/main" id="{A27387AF-7D75-4930-A22F-5644532EA747}"/>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84020" y="23416260"/>
          <a:ext cx="1638442"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18</xdr:row>
      <xdr:rowOff>0</xdr:rowOff>
    </xdr:from>
    <xdr:to>
      <xdr:col>21</xdr:col>
      <xdr:colOff>675005</xdr:colOff>
      <xdr:row>61</xdr:row>
      <xdr:rowOff>73660</xdr:rowOff>
    </xdr:to>
    <xdr:graphicFrame macro="">
      <xdr:nvGraphicFramePr>
        <xdr:cNvPr id="3" name="Diagrama 2">
          <a:extLst>
            <a:ext uri="{FF2B5EF4-FFF2-40B4-BE49-F238E27FC236}">
              <a16:creationId xmlns:a16="http://schemas.microsoft.com/office/drawing/2014/main" id="{1E0533B3-3651-4CE9-B50D-897B4A1F90E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316510"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7"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647701</xdr:colOff>
      <xdr:row>81</xdr:row>
      <xdr:rowOff>68580</xdr:rowOff>
    </xdr:from>
    <xdr:to>
      <xdr:col>2</xdr:col>
      <xdr:colOff>1905110</xdr:colOff>
      <xdr:row>83</xdr:row>
      <xdr:rowOff>26</xdr:rowOff>
    </xdr:to>
    <xdr:pic>
      <xdr:nvPicPr>
        <xdr:cNvPr id="2" name="Imagen 1">
          <a:extLst>
            <a:ext uri="{FF2B5EF4-FFF2-40B4-BE49-F238E27FC236}">
              <a16:creationId xmlns:a16="http://schemas.microsoft.com/office/drawing/2014/main" id="{D1ABDEB2-1749-4A24-A957-E2B87A23E85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1" y="23789640"/>
          <a:ext cx="1257409"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723901</xdr:colOff>
      <xdr:row>88</xdr:row>
      <xdr:rowOff>53340</xdr:rowOff>
    </xdr:from>
    <xdr:to>
      <xdr:col>2</xdr:col>
      <xdr:colOff>1775552</xdr:colOff>
      <xdr:row>90</xdr:row>
      <xdr:rowOff>60992</xdr:rowOff>
    </xdr:to>
    <xdr:pic>
      <xdr:nvPicPr>
        <xdr:cNvPr id="3" name="Imagen 2">
          <a:extLst>
            <a:ext uri="{FF2B5EF4-FFF2-40B4-BE49-F238E27FC236}">
              <a16:creationId xmlns:a16="http://schemas.microsoft.com/office/drawing/2014/main" id="{DA839F37-BD0A-4462-9C7A-A295A41593F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1" y="25786080"/>
          <a:ext cx="105165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316510"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762000</xdr:colOff>
      <xdr:row>90</xdr:row>
      <xdr:rowOff>106680</xdr:rowOff>
    </xdr:from>
    <xdr:to>
      <xdr:col>2</xdr:col>
      <xdr:colOff>1981306</xdr:colOff>
      <xdr:row>91</xdr:row>
      <xdr:rowOff>160040</xdr:rowOff>
    </xdr:to>
    <xdr:pic>
      <xdr:nvPicPr>
        <xdr:cNvPr id="2" name="Imagen 1">
          <a:extLst>
            <a:ext uri="{FF2B5EF4-FFF2-40B4-BE49-F238E27FC236}">
              <a16:creationId xmlns:a16="http://schemas.microsoft.com/office/drawing/2014/main" id="{E3659719-653D-4E77-A652-D9DFAB8C4E96}"/>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44040" y="26692860"/>
          <a:ext cx="1219306"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693421</xdr:colOff>
      <xdr:row>96</xdr:row>
      <xdr:rowOff>419100</xdr:rowOff>
    </xdr:from>
    <xdr:to>
      <xdr:col>2</xdr:col>
      <xdr:colOff>1790796</xdr:colOff>
      <xdr:row>98</xdr:row>
      <xdr:rowOff>152432</xdr:rowOff>
    </xdr:to>
    <xdr:pic>
      <xdr:nvPicPr>
        <xdr:cNvPr id="3" name="Imagen 2">
          <a:extLst>
            <a:ext uri="{FF2B5EF4-FFF2-40B4-BE49-F238E27FC236}">
              <a16:creationId xmlns:a16="http://schemas.microsoft.com/office/drawing/2014/main" id="{087D0F78-A1D9-4192-966F-935F329CF2C8}"/>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5461" y="290169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180439"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670561</xdr:colOff>
      <xdr:row>84</xdr:row>
      <xdr:rowOff>76200</xdr:rowOff>
    </xdr:from>
    <xdr:to>
      <xdr:col>2</xdr:col>
      <xdr:colOff>1790798</xdr:colOff>
      <xdr:row>85</xdr:row>
      <xdr:rowOff>129560</xdr:rowOff>
    </xdr:to>
    <xdr:pic>
      <xdr:nvPicPr>
        <xdr:cNvPr id="2" name="Imagen 1">
          <a:extLst>
            <a:ext uri="{FF2B5EF4-FFF2-40B4-BE49-F238E27FC236}">
              <a16:creationId xmlns:a16="http://schemas.microsoft.com/office/drawing/2014/main" id="{E83EE8C8-58E9-43BB-BDC6-11B14C0D1D82}"/>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2141" y="27165300"/>
          <a:ext cx="1120237"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685801</xdr:colOff>
      <xdr:row>92</xdr:row>
      <xdr:rowOff>0</xdr:rowOff>
    </xdr:from>
    <xdr:to>
      <xdr:col>2</xdr:col>
      <xdr:colOff>1684108</xdr:colOff>
      <xdr:row>94</xdr:row>
      <xdr:rowOff>7652</xdr:rowOff>
    </xdr:to>
    <xdr:pic>
      <xdr:nvPicPr>
        <xdr:cNvPr id="3" name="Imagen 2">
          <a:extLst>
            <a:ext uri="{FF2B5EF4-FFF2-40B4-BE49-F238E27FC236}">
              <a16:creationId xmlns:a16="http://schemas.microsoft.com/office/drawing/2014/main" id="{F9584ADF-BDF9-488D-B7D1-694E0BE7DA1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97381" y="30319980"/>
          <a:ext cx="998307"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316510"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426720</xdr:colOff>
      <xdr:row>79</xdr:row>
      <xdr:rowOff>53340</xdr:rowOff>
    </xdr:from>
    <xdr:to>
      <xdr:col>2</xdr:col>
      <xdr:colOff>2156610</xdr:colOff>
      <xdr:row>80</xdr:row>
      <xdr:rowOff>175286</xdr:rowOff>
    </xdr:to>
    <xdr:pic>
      <xdr:nvPicPr>
        <xdr:cNvPr id="2" name="Imagen 1">
          <a:extLst>
            <a:ext uri="{FF2B5EF4-FFF2-40B4-BE49-F238E27FC236}">
              <a16:creationId xmlns:a16="http://schemas.microsoft.com/office/drawing/2014/main" id="{B4B9D59E-C7B3-4B8A-9920-CD2DAED1BA3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8300" y="24704040"/>
          <a:ext cx="1729890"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716281</xdr:colOff>
      <xdr:row>88</xdr:row>
      <xdr:rowOff>0</xdr:rowOff>
    </xdr:from>
    <xdr:to>
      <xdr:col>2</xdr:col>
      <xdr:colOff>1813656</xdr:colOff>
      <xdr:row>90</xdr:row>
      <xdr:rowOff>7652</xdr:rowOff>
    </xdr:to>
    <xdr:pic>
      <xdr:nvPicPr>
        <xdr:cNvPr id="3" name="Imagen 2">
          <a:extLst>
            <a:ext uri="{FF2B5EF4-FFF2-40B4-BE49-F238E27FC236}">
              <a16:creationId xmlns:a16="http://schemas.microsoft.com/office/drawing/2014/main" id="{621A6D50-EF9B-467F-965E-7CB852C280AE}"/>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27861" y="280644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316510"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518161</xdr:colOff>
      <xdr:row>87</xdr:row>
      <xdr:rowOff>449580</xdr:rowOff>
    </xdr:from>
    <xdr:to>
      <xdr:col>2</xdr:col>
      <xdr:colOff>2377602</xdr:colOff>
      <xdr:row>90</xdr:row>
      <xdr:rowOff>32</xdr:rowOff>
    </xdr:to>
    <xdr:pic>
      <xdr:nvPicPr>
        <xdr:cNvPr id="2" name="Imagen 1">
          <a:extLst>
            <a:ext uri="{FF2B5EF4-FFF2-40B4-BE49-F238E27FC236}">
              <a16:creationId xmlns:a16="http://schemas.microsoft.com/office/drawing/2014/main" id="{A3C478EC-997A-44FA-A0CD-294F36CB7FAE}"/>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1" y="28986480"/>
          <a:ext cx="185944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510898"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556261</xdr:colOff>
      <xdr:row>63</xdr:row>
      <xdr:rowOff>0</xdr:rowOff>
    </xdr:from>
    <xdr:to>
      <xdr:col>2</xdr:col>
      <xdr:colOff>2088014</xdr:colOff>
      <xdr:row>64</xdr:row>
      <xdr:rowOff>83843</xdr:rowOff>
    </xdr:to>
    <xdr:pic>
      <xdr:nvPicPr>
        <xdr:cNvPr id="2" name="Imagen 1">
          <a:extLst>
            <a:ext uri="{FF2B5EF4-FFF2-40B4-BE49-F238E27FC236}">
              <a16:creationId xmlns:a16="http://schemas.microsoft.com/office/drawing/2014/main" id="{F866D563-5263-41D8-8356-5E51B254BE39}"/>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2913340"/>
          <a:ext cx="1531753"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868681</xdr:colOff>
      <xdr:row>104</xdr:row>
      <xdr:rowOff>15240</xdr:rowOff>
    </xdr:from>
    <xdr:to>
      <xdr:col>2</xdr:col>
      <xdr:colOff>1806022</xdr:colOff>
      <xdr:row>105</xdr:row>
      <xdr:rowOff>129566</xdr:rowOff>
    </xdr:to>
    <xdr:pic>
      <xdr:nvPicPr>
        <xdr:cNvPr id="2" name="Imagen 1">
          <a:extLst>
            <a:ext uri="{FF2B5EF4-FFF2-40B4-BE49-F238E27FC236}">
              <a16:creationId xmlns:a16="http://schemas.microsoft.com/office/drawing/2014/main" id="{54B81131-ED83-41F1-B3EC-A82036228924}"/>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80261" y="39319200"/>
          <a:ext cx="937341"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480060</xdr:colOff>
      <xdr:row>111</xdr:row>
      <xdr:rowOff>68580</xdr:rowOff>
    </xdr:from>
    <xdr:to>
      <xdr:col>3</xdr:col>
      <xdr:colOff>1021334</xdr:colOff>
      <xdr:row>113</xdr:row>
      <xdr:rowOff>26</xdr:rowOff>
    </xdr:to>
    <xdr:pic>
      <xdr:nvPicPr>
        <xdr:cNvPr id="3" name="Imagen 2">
          <a:extLst>
            <a:ext uri="{FF2B5EF4-FFF2-40B4-BE49-F238E27FC236}">
              <a16:creationId xmlns:a16="http://schemas.microsoft.com/office/drawing/2014/main" id="{B1C31D1D-E327-4C48-8787-5BA7C1D1CEA7}"/>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1640" y="41689020"/>
          <a:ext cx="2933954"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7095158"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182880</xdr:colOff>
      <xdr:row>126</xdr:row>
      <xdr:rowOff>144780</xdr:rowOff>
    </xdr:from>
    <xdr:to>
      <xdr:col>3</xdr:col>
      <xdr:colOff>1112808</xdr:colOff>
      <xdr:row>126</xdr:row>
      <xdr:rowOff>281952</xdr:rowOff>
    </xdr:to>
    <xdr:pic>
      <xdr:nvPicPr>
        <xdr:cNvPr id="2" name="Imagen 1">
          <a:extLst>
            <a:ext uri="{FF2B5EF4-FFF2-40B4-BE49-F238E27FC236}">
              <a16:creationId xmlns:a16="http://schemas.microsoft.com/office/drawing/2014/main" id="{438C54C6-E10A-40E1-8C02-4245C74EEC79}"/>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4460" y="48943260"/>
          <a:ext cx="332260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754380</xdr:colOff>
      <xdr:row>139</xdr:row>
      <xdr:rowOff>7620</xdr:rowOff>
    </xdr:from>
    <xdr:to>
      <xdr:col>3</xdr:col>
      <xdr:colOff>1089896</xdr:colOff>
      <xdr:row>139</xdr:row>
      <xdr:rowOff>251481</xdr:rowOff>
    </xdr:to>
    <xdr:pic>
      <xdr:nvPicPr>
        <xdr:cNvPr id="3" name="Imagen 2">
          <a:extLst>
            <a:ext uri="{FF2B5EF4-FFF2-40B4-BE49-F238E27FC236}">
              <a16:creationId xmlns:a16="http://schemas.microsoft.com/office/drawing/2014/main" id="{8FC63C8B-5A62-4D46-9124-0E7870B1B705}"/>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5960" y="53393340"/>
          <a:ext cx="2728196" cy="24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6171817"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182880</xdr:colOff>
      <xdr:row>113</xdr:row>
      <xdr:rowOff>91440</xdr:rowOff>
    </xdr:from>
    <xdr:to>
      <xdr:col>3</xdr:col>
      <xdr:colOff>998498</xdr:colOff>
      <xdr:row>113</xdr:row>
      <xdr:rowOff>228612</xdr:rowOff>
    </xdr:to>
    <xdr:pic>
      <xdr:nvPicPr>
        <xdr:cNvPr id="2" name="Imagen 1">
          <a:extLst>
            <a:ext uri="{FF2B5EF4-FFF2-40B4-BE49-F238E27FC236}">
              <a16:creationId xmlns:a16="http://schemas.microsoft.com/office/drawing/2014/main" id="{2BCAF0D5-AE4E-4BA3-BDCF-6AE06A47030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2540" y="40934640"/>
          <a:ext cx="320829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464821</xdr:colOff>
      <xdr:row>126</xdr:row>
      <xdr:rowOff>0</xdr:rowOff>
    </xdr:from>
    <xdr:to>
      <xdr:col>3</xdr:col>
      <xdr:colOff>922268</xdr:colOff>
      <xdr:row>127</xdr:row>
      <xdr:rowOff>114326</xdr:rowOff>
    </xdr:to>
    <xdr:pic>
      <xdr:nvPicPr>
        <xdr:cNvPr id="3" name="Imagen 2">
          <a:extLst>
            <a:ext uri="{FF2B5EF4-FFF2-40B4-BE49-F238E27FC236}">
              <a16:creationId xmlns:a16="http://schemas.microsoft.com/office/drawing/2014/main" id="{F4D5E820-FF62-43FB-B11F-ECF5477AE9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4481" y="45674280"/>
          <a:ext cx="2850127"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578934"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784860</xdr:colOff>
      <xdr:row>107</xdr:row>
      <xdr:rowOff>53340</xdr:rowOff>
    </xdr:from>
    <xdr:to>
      <xdr:col>2</xdr:col>
      <xdr:colOff>1402080</xdr:colOff>
      <xdr:row>108</xdr:row>
      <xdr:rowOff>144780</xdr:rowOff>
    </xdr:to>
    <xdr:pic>
      <xdr:nvPicPr>
        <xdr:cNvPr id="2" name="Imagen 1">
          <a:extLst>
            <a:ext uri="{FF2B5EF4-FFF2-40B4-BE49-F238E27FC236}">
              <a16:creationId xmlns:a16="http://schemas.microsoft.com/office/drawing/2014/main" id="{02B33652-5F8E-44CD-8188-31F8268B7E5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6440" y="36568380"/>
          <a:ext cx="61722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548640</xdr:colOff>
      <xdr:row>162</xdr:row>
      <xdr:rowOff>15240</xdr:rowOff>
    </xdr:from>
    <xdr:to>
      <xdr:col>2</xdr:col>
      <xdr:colOff>2232806</xdr:colOff>
      <xdr:row>164</xdr:row>
      <xdr:rowOff>22892</xdr:rowOff>
    </xdr:to>
    <xdr:pic>
      <xdr:nvPicPr>
        <xdr:cNvPr id="2" name="Imagen 1">
          <a:extLst>
            <a:ext uri="{FF2B5EF4-FFF2-40B4-BE49-F238E27FC236}">
              <a16:creationId xmlns:a16="http://schemas.microsoft.com/office/drawing/2014/main" id="{D08E67B7-FAE6-4CAD-B0C9-92194D0FB19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45026580"/>
          <a:ext cx="168416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169</xdr:row>
      <xdr:rowOff>53340</xdr:rowOff>
    </xdr:from>
    <xdr:to>
      <xdr:col>2</xdr:col>
      <xdr:colOff>2087998</xdr:colOff>
      <xdr:row>170</xdr:row>
      <xdr:rowOff>160045</xdr:rowOff>
    </xdr:to>
    <xdr:pic>
      <xdr:nvPicPr>
        <xdr:cNvPr id="3" name="Imagen 2">
          <a:extLst>
            <a:ext uri="{FF2B5EF4-FFF2-40B4-BE49-F238E27FC236}">
              <a16:creationId xmlns:a16="http://schemas.microsoft.com/office/drawing/2014/main" id="{31A25DCF-F16E-46F4-BBC4-3BE5C2FAD3A6}"/>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0" y="48112680"/>
          <a:ext cx="1364098" cy="289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316510"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533401</xdr:colOff>
      <xdr:row>60</xdr:row>
      <xdr:rowOff>106680</xdr:rowOff>
    </xdr:from>
    <xdr:to>
      <xdr:col>2</xdr:col>
      <xdr:colOff>2019430</xdr:colOff>
      <xdr:row>62</xdr:row>
      <xdr:rowOff>22884</xdr:rowOff>
    </xdr:to>
    <xdr:pic>
      <xdr:nvPicPr>
        <xdr:cNvPr id="2" name="Imagen 1">
          <a:extLst>
            <a:ext uri="{FF2B5EF4-FFF2-40B4-BE49-F238E27FC236}">
              <a16:creationId xmlns:a16="http://schemas.microsoft.com/office/drawing/2014/main" id="{3AC076FA-78F9-4FE1-ACEA-6C8EA5966203}"/>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4981" y="22181820"/>
          <a:ext cx="1486029"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609600</xdr:colOff>
      <xdr:row>80</xdr:row>
      <xdr:rowOff>91440</xdr:rowOff>
    </xdr:from>
    <xdr:to>
      <xdr:col>2</xdr:col>
      <xdr:colOff>2088008</xdr:colOff>
      <xdr:row>81</xdr:row>
      <xdr:rowOff>175283</xdr:rowOff>
    </xdr:to>
    <xdr:pic>
      <xdr:nvPicPr>
        <xdr:cNvPr id="2" name="Imagen 1">
          <a:extLst>
            <a:ext uri="{FF2B5EF4-FFF2-40B4-BE49-F238E27FC236}">
              <a16:creationId xmlns:a16="http://schemas.microsoft.com/office/drawing/2014/main" id="{55BC8F96-95DE-4C57-8941-0D7F63F0973E}"/>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21180" y="43990260"/>
          <a:ext cx="1478408"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31651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137161</xdr:colOff>
      <xdr:row>121</xdr:row>
      <xdr:rowOff>7620</xdr:rowOff>
    </xdr:from>
    <xdr:to>
      <xdr:col>2</xdr:col>
      <xdr:colOff>2222936</xdr:colOff>
      <xdr:row>121</xdr:row>
      <xdr:rowOff>103640</xdr:rowOff>
    </xdr:to>
    <xdr:pic>
      <xdr:nvPicPr>
        <xdr:cNvPr id="2" name="Imagen 1">
          <a:extLst>
            <a:ext uri="{FF2B5EF4-FFF2-40B4-BE49-F238E27FC236}">
              <a16:creationId xmlns:a16="http://schemas.microsoft.com/office/drawing/2014/main" id="{A471313D-4A60-4A21-AEF1-D141F9D191E3}"/>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03961" y="34838640"/>
          <a:ext cx="2085775"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xdr:cNvGrpSpPr>
          <a:grpSpLocks/>
        </xdr:cNvGrpSpPr>
      </xdr:nvGrpSpPr>
      <xdr:grpSpPr bwMode="auto">
        <a:xfrm>
          <a:off x="0" y="0"/>
          <a:ext cx="5170720" cy="1277615"/>
          <a:chOff x="57150" y="47625"/>
          <a:chExt cx="6316603" cy="1200288"/>
        </a:xfrm>
      </xdr:grpSpPr>
      <xdr:pic>
        <xdr:nvPicPr>
          <xdr:cNvPr id="4" name="1 Imagen" descr="ESCUDO-transp-lema-blanco.png"/>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0</xdr:colOff>
      <xdr:row>80</xdr:row>
      <xdr:rowOff>0</xdr:rowOff>
    </xdr:from>
    <xdr:to>
      <xdr:col>4</xdr:col>
      <xdr:colOff>83820</xdr:colOff>
      <xdr:row>82</xdr:row>
      <xdr:rowOff>7620</xdr:rowOff>
    </xdr:to>
    <xdr:pic>
      <xdr:nvPicPr>
        <xdr:cNvPr id="2" name="Imagen 1">
          <a:extLst>
            <a:ext uri="{FF2B5EF4-FFF2-40B4-BE49-F238E27FC236}">
              <a16:creationId xmlns:a16="http://schemas.microsoft.com/office/drawing/2014/main" id="{B8C44BFE-EC1D-45D8-BE82-1FC1B02757B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47343060"/>
          <a:ext cx="16687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89</xdr:row>
      <xdr:rowOff>0</xdr:rowOff>
    </xdr:from>
    <xdr:to>
      <xdr:col>3</xdr:col>
      <xdr:colOff>434340</xdr:colOff>
      <xdr:row>90</xdr:row>
      <xdr:rowOff>106680</xdr:rowOff>
    </xdr:to>
    <xdr:pic>
      <xdr:nvPicPr>
        <xdr:cNvPr id="3" name="Imagen 2">
          <a:extLst>
            <a:ext uri="{FF2B5EF4-FFF2-40B4-BE49-F238E27FC236}">
              <a16:creationId xmlns:a16="http://schemas.microsoft.com/office/drawing/2014/main" id="{4E8B2010-F520-43D8-BB17-EE01D2CD278D}"/>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56639460"/>
          <a:ext cx="1226820" cy="28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418683</xdr:colOff>
      <xdr:row>97</xdr:row>
      <xdr:rowOff>0</xdr:rowOff>
    </xdr:from>
    <xdr:to>
      <xdr:col>2</xdr:col>
      <xdr:colOff>1958056</xdr:colOff>
      <xdr:row>98</xdr:row>
      <xdr:rowOff>97745</xdr:rowOff>
    </xdr:to>
    <xdr:pic>
      <xdr:nvPicPr>
        <xdr:cNvPr id="4" name="Imagen 3">
          <a:extLst>
            <a:ext uri="{FF2B5EF4-FFF2-40B4-BE49-F238E27FC236}">
              <a16:creationId xmlns:a16="http://schemas.microsoft.com/office/drawing/2014/main" id="{BC6E8996-A8E3-4521-8F44-743635C709BF}"/>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1232" y="37480352"/>
          <a:ext cx="1539373"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5" name="1 Grupo"/>
        <xdr:cNvGrpSpPr>
          <a:grpSpLocks/>
        </xdr:cNvGrpSpPr>
      </xdr:nvGrpSpPr>
      <xdr:grpSpPr bwMode="auto">
        <a:xfrm>
          <a:off x="0" y="0"/>
          <a:ext cx="5326230" cy="1277615"/>
          <a:chOff x="57150" y="47625"/>
          <a:chExt cx="6316603" cy="1200288"/>
        </a:xfrm>
      </xdr:grpSpPr>
      <xdr:pic>
        <xdr:nvPicPr>
          <xdr:cNvPr id="6" name="1 Imagen" descr="ESCUDO-transp-lema-blanco.png"/>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7"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160021</xdr:colOff>
      <xdr:row>91</xdr:row>
      <xdr:rowOff>45720</xdr:rowOff>
    </xdr:from>
    <xdr:to>
      <xdr:col>2</xdr:col>
      <xdr:colOff>2021748</xdr:colOff>
      <xdr:row>91</xdr:row>
      <xdr:rowOff>141740</xdr:rowOff>
    </xdr:to>
    <xdr:pic>
      <xdr:nvPicPr>
        <xdr:cNvPr id="2" name="Imagen 1">
          <a:extLst>
            <a:ext uri="{FF2B5EF4-FFF2-40B4-BE49-F238E27FC236}">
              <a16:creationId xmlns:a16="http://schemas.microsoft.com/office/drawing/2014/main" id="{956CE706-6592-46C5-85D7-B8BF75F6739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6821" y="28735020"/>
          <a:ext cx="1861727"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563880</xdr:colOff>
      <xdr:row>104</xdr:row>
      <xdr:rowOff>60960</xdr:rowOff>
    </xdr:from>
    <xdr:to>
      <xdr:col>3</xdr:col>
      <xdr:colOff>777466</xdr:colOff>
      <xdr:row>105</xdr:row>
      <xdr:rowOff>175286</xdr:rowOff>
    </xdr:to>
    <xdr:pic>
      <xdr:nvPicPr>
        <xdr:cNvPr id="3" name="Imagen 2">
          <a:extLst>
            <a:ext uri="{FF2B5EF4-FFF2-40B4-BE49-F238E27FC236}">
              <a16:creationId xmlns:a16="http://schemas.microsoft.com/office/drawing/2014/main" id="{D000E0A8-E640-4ED7-896D-B3E2804297F6}"/>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0680" y="32590740"/>
          <a:ext cx="2606266"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xdr:cNvGrpSpPr>
          <a:grpSpLocks/>
        </xdr:cNvGrpSpPr>
      </xdr:nvGrpSpPr>
      <xdr:grpSpPr bwMode="auto">
        <a:xfrm>
          <a:off x="0" y="0"/>
          <a:ext cx="5199878" cy="1277615"/>
          <a:chOff x="57150" y="47625"/>
          <a:chExt cx="6316603" cy="1200288"/>
        </a:xfrm>
      </xdr:grpSpPr>
      <xdr:pic>
        <xdr:nvPicPr>
          <xdr:cNvPr id="5" name="1 Imagen" descr="ESCUDO-transp-lema-blanco.png"/>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mailto:pomcas_odt@corpocesar.gov.co"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9.bin"/><Relationship Id="rId1" Type="http://schemas.openxmlformats.org/officeDocument/2006/relationships/hyperlink" Target="mailto:saneamientoambiental@corpocesar.gov.c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1.bin"/><Relationship Id="rId1" Type="http://schemas.openxmlformats.org/officeDocument/2006/relationships/hyperlink" Target="mailto:educacionambiental@corpocesar.gov.co"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2.bin"/><Relationship Id="rId1" Type="http://schemas.openxmlformats.org/officeDocument/2006/relationships/hyperlink" Target="mailto:pomcasodt@corpocesar.gov.co"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mailto:planeacion@corpocesar.gov.co" TargetMode="External"/><Relationship Id="rId1" Type="http://schemas.openxmlformats.org/officeDocument/2006/relationships/hyperlink" Target="http://cambioclimatico.minambiente.gov.co/"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4.bin"/><Relationship Id="rId1" Type="http://schemas.openxmlformats.org/officeDocument/2006/relationships/hyperlink" Target="mailto:subdirector.ambiental@corpocesar.gov.co"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5.bin"/><Relationship Id="rId1" Type="http://schemas.openxmlformats.org/officeDocument/2006/relationships/hyperlink" Target="mailto:gestionambiental@corpocesar.gov.co"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6.bin"/><Relationship Id="rId1" Type="http://schemas.openxmlformats.org/officeDocument/2006/relationships/hyperlink" Target="mailto:gestionambiental@corpocesar.gov.co"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6.bin"/><Relationship Id="rId1" Type="http://schemas.openxmlformats.org/officeDocument/2006/relationships/hyperlink" Target="https://www.minambiente.gov.co/index.php/ambientes-y-desarrollos-sostenibles/negocios-verdes-y-sostenibles"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29.bin"/><Relationship Id="rId1" Type="http://schemas.openxmlformats.org/officeDocument/2006/relationships/hyperlink" Target="mailto:oficinajuridica@corpocesar.gov.co"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0.bin"/><Relationship Id="rId1" Type="http://schemas.openxmlformats.org/officeDocument/2006/relationships/hyperlink" Target="mailto:planacion@corpocesar.gov.co"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2.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3.xm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33.bin"/><Relationship Id="rId1" Type="http://schemas.openxmlformats.org/officeDocument/2006/relationships/hyperlink" Target="mailto:educacionambiental@corpocesar.gov.co"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workbookViewId="0">
      <selection activeCell="C6" sqref="C6"/>
    </sheetView>
  </sheetViews>
  <sheetFormatPr baseColWidth="10" defaultRowHeight="15" x14ac:dyDescent="0.25"/>
  <cols>
    <col min="1" max="1" width="5.85546875" customWidth="1"/>
    <col min="2" max="2" width="44.28515625" customWidth="1"/>
    <col min="3" max="3" width="68.5703125" customWidth="1"/>
    <col min="7" max="7" width="0" hidden="1" customWidth="1"/>
    <col min="8" max="8" width="15.5703125" hidden="1" customWidth="1"/>
    <col min="9" max="9" width="11.42578125" hidden="1" customWidth="1"/>
  </cols>
  <sheetData>
    <row r="1" spans="1:18" s="558" customFormat="1" ht="130.5" customHeight="1" thickBot="1" x14ac:dyDescent="0.3">
      <c r="A1" s="626"/>
      <c r="B1" s="627"/>
      <c r="C1" s="628"/>
      <c r="D1"/>
      <c r="E1"/>
      <c r="F1"/>
      <c r="G1"/>
      <c r="H1"/>
      <c r="I1"/>
      <c r="J1"/>
      <c r="K1"/>
      <c r="L1"/>
      <c r="M1"/>
      <c r="N1"/>
      <c r="O1"/>
      <c r="P1"/>
      <c r="Q1"/>
      <c r="R1"/>
    </row>
    <row r="2" spans="1:18" s="559" customFormat="1" ht="39.75" customHeight="1" thickBot="1" x14ac:dyDescent="0.3">
      <c r="A2" s="854" t="s">
        <v>1868</v>
      </c>
      <c r="B2" s="855"/>
      <c r="C2" s="856"/>
      <c r="D2"/>
      <c r="E2"/>
      <c r="F2"/>
      <c r="G2"/>
      <c r="H2"/>
      <c r="I2"/>
      <c r="J2"/>
      <c r="K2"/>
      <c r="L2"/>
      <c r="M2"/>
      <c r="N2"/>
      <c r="O2"/>
      <c r="P2"/>
      <c r="Q2"/>
      <c r="R2"/>
    </row>
    <row r="4" spans="1:18" ht="15.75" thickBot="1" x14ac:dyDescent="0.3"/>
    <row r="5" spans="1:18" s="614" customFormat="1" ht="23.25" customHeight="1" x14ac:dyDescent="0.25">
      <c r="B5" s="615" t="s">
        <v>1314</v>
      </c>
      <c r="C5" s="616"/>
      <c r="H5" s="614" t="s">
        <v>1315</v>
      </c>
    </row>
    <row r="6" spans="1:18" s="614" customFormat="1" ht="23.25" customHeight="1" x14ac:dyDescent="0.25">
      <c r="B6" s="617" t="s">
        <v>1355</v>
      </c>
      <c r="C6" s="618"/>
      <c r="H6" s="614" t="s">
        <v>1316</v>
      </c>
    </row>
    <row r="7" spans="1:18" s="614" customFormat="1" ht="23.25" customHeight="1" x14ac:dyDescent="0.25">
      <c r="B7" s="617" t="s">
        <v>1356</v>
      </c>
      <c r="C7" s="618"/>
      <c r="H7" s="614" t="s">
        <v>1317</v>
      </c>
    </row>
    <row r="8" spans="1:18" s="614" customFormat="1" ht="23.25" customHeight="1" x14ac:dyDescent="0.25">
      <c r="B8" s="617" t="s">
        <v>40</v>
      </c>
      <c r="C8" s="618"/>
      <c r="H8" s="614" t="s">
        <v>1318</v>
      </c>
    </row>
    <row r="9" spans="1:18" s="614" customFormat="1" ht="23.25" customHeight="1" x14ac:dyDescent="0.25">
      <c r="B9" s="617" t="s">
        <v>42</v>
      </c>
      <c r="C9" s="618"/>
      <c r="H9" s="614" t="s">
        <v>1319</v>
      </c>
    </row>
    <row r="10" spans="1:18" s="614" customFormat="1" ht="23.25" customHeight="1" x14ac:dyDescent="0.25">
      <c r="B10" s="617" t="s">
        <v>43</v>
      </c>
      <c r="C10" s="618"/>
      <c r="H10" s="614" t="s">
        <v>1320</v>
      </c>
    </row>
    <row r="11" spans="1:18" s="614" customFormat="1" ht="23.25" customHeight="1" thickBot="1" x14ac:dyDescent="0.3">
      <c r="B11" s="619" t="s">
        <v>44</v>
      </c>
      <c r="C11" s="620"/>
      <c r="H11" s="614" t="s">
        <v>1321</v>
      </c>
    </row>
    <row r="12" spans="1:18" x14ac:dyDescent="0.25">
      <c r="H12" t="s">
        <v>1322</v>
      </c>
    </row>
    <row r="13" spans="1:18" x14ac:dyDescent="0.25">
      <c r="H13" t="s">
        <v>1323</v>
      </c>
    </row>
    <row r="14" spans="1:18" x14ac:dyDescent="0.25">
      <c r="H14" t="s">
        <v>1324</v>
      </c>
    </row>
    <row r="15" spans="1:18" x14ac:dyDescent="0.25">
      <c r="H15" t="s">
        <v>1325</v>
      </c>
    </row>
    <row r="16" spans="1:18" x14ac:dyDescent="0.25">
      <c r="H16" t="s">
        <v>1326</v>
      </c>
    </row>
    <row r="17" spans="8:8" x14ac:dyDescent="0.25">
      <c r="H17" t="s">
        <v>1327</v>
      </c>
    </row>
    <row r="18" spans="8:8" x14ac:dyDescent="0.25">
      <c r="H18" t="s">
        <v>1328</v>
      </c>
    </row>
    <row r="19" spans="8:8" x14ac:dyDescent="0.25">
      <c r="H19" t="s">
        <v>1329</v>
      </c>
    </row>
    <row r="20" spans="8:8" x14ac:dyDescent="0.25">
      <c r="H20" t="s">
        <v>1330</v>
      </c>
    </row>
    <row r="21" spans="8:8" x14ac:dyDescent="0.25">
      <c r="H21" t="s">
        <v>1331</v>
      </c>
    </row>
    <row r="22" spans="8:8" x14ac:dyDescent="0.25">
      <c r="H22" t="s">
        <v>1332</v>
      </c>
    </row>
    <row r="23" spans="8:8" x14ac:dyDescent="0.25">
      <c r="H23" t="s">
        <v>1333</v>
      </c>
    </row>
    <row r="24" spans="8:8" x14ac:dyDescent="0.25">
      <c r="H24" t="s">
        <v>1334</v>
      </c>
    </row>
    <row r="25" spans="8:8" x14ac:dyDescent="0.25">
      <c r="H25" t="s">
        <v>1335</v>
      </c>
    </row>
    <row r="26" spans="8:8" x14ac:dyDescent="0.25">
      <c r="H26" t="s">
        <v>1336</v>
      </c>
    </row>
    <row r="27" spans="8:8" x14ac:dyDescent="0.25">
      <c r="H27" t="s">
        <v>1337</v>
      </c>
    </row>
    <row r="28" spans="8:8" x14ac:dyDescent="0.25">
      <c r="H28" t="s">
        <v>1944</v>
      </c>
    </row>
    <row r="29" spans="8:8" s="416" customFormat="1" x14ac:dyDescent="0.25">
      <c r="H29" s="416" t="s">
        <v>1338</v>
      </c>
    </row>
    <row r="30" spans="8:8" x14ac:dyDescent="0.25">
      <c r="H30" t="s">
        <v>1339</v>
      </c>
    </row>
    <row r="31" spans="8:8" x14ac:dyDescent="0.25">
      <c r="H31" t="s">
        <v>1340</v>
      </c>
    </row>
    <row r="32" spans="8:8" x14ac:dyDescent="0.25">
      <c r="H32" t="s">
        <v>1341</v>
      </c>
    </row>
    <row r="33" spans="8:8" x14ac:dyDescent="0.25">
      <c r="H33" t="s">
        <v>1342</v>
      </c>
    </row>
    <row r="34" spans="8:8" x14ac:dyDescent="0.25">
      <c r="H34" t="s">
        <v>1343</v>
      </c>
    </row>
    <row r="35" spans="8:8" x14ac:dyDescent="0.25">
      <c r="H35" t="s">
        <v>1344</v>
      </c>
    </row>
    <row r="36" spans="8:8" x14ac:dyDescent="0.25">
      <c r="H36" t="s">
        <v>1345</v>
      </c>
    </row>
    <row r="37" spans="8:8" x14ac:dyDescent="0.25">
      <c r="H37" t="s">
        <v>1346</v>
      </c>
    </row>
    <row r="39" spans="8:8" x14ac:dyDescent="0.25">
      <c r="H39" t="s">
        <v>1347</v>
      </c>
    </row>
    <row r="40" spans="8:8" x14ac:dyDescent="0.25">
      <c r="H40" t="s">
        <v>1348</v>
      </c>
    </row>
    <row r="41" spans="8:8" x14ac:dyDescent="0.25">
      <c r="H41" t="s">
        <v>1349</v>
      </c>
    </row>
    <row r="42" spans="8:8" x14ac:dyDescent="0.25">
      <c r="H42" t="s">
        <v>1350</v>
      </c>
    </row>
    <row r="43" spans="8:8" x14ac:dyDescent="0.25">
      <c r="H43" t="s">
        <v>1351</v>
      </c>
    </row>
    <row r="44" spans="8:8" x14ac:dyDescent="0.25">
      <c r="H44" t="s">
        <v>1352</v>
      </c>
    </row>
    <row r="45" spans="8:8" x14ac:dyDescent="0.25">
      <c r="H45" t="s">
        <v>1353</v>
      </c>
    </row>
    <row r="46" spans="8:8" x14ac:dyDescent="0.25">
      <c r="H46" t="s">
        <v>1354</v>
      </c>
    </row>
    <row r="47" spans="8:8" x14ac:dyDescent="0.25">
      <c r="H47" s="416" t="s">
        <v>1931</v>
      </c>
    </row>
    <row r="48" spans="8:8" x14ac:dyDescent="0.25">
      <c r="H48" s="416" t="s">
        <v>1932</v>
      </c>
    </row>
    <row r="49" spans="8:8" x14ac:dyDescent="0.25">
      <c r="H49" s="416" t="s">
        <v>1933</v>
      </c>
    </row>
    <row r="50" spans="8:8" x14ac:dyDescent="0.25">
      <c r="H50" s="416" t="s">
        <v>1934</v>
      </c>
    </row>
    <row r="51" spans="8:8" x14ac:dyDescent="0.25">
      <c r="H51" s="416" t="s">
        <v>1935</v>
      </c>
    </row>
    <row r="52" spans="8:8" x14ac:dyDescent="0.25">
      <c r="H52" s="416" t="s">
        <v>1936</v>
      </c>
    </row>
    <row r="53" spans="8:8" x14ac:dyDescent="0.25">
      <c r="H53" s="416" t="s">
        <v>1937</v>
      </c>
    </row>
    <row r="54" spans="8:8" x14ac:dyDescent="0.25">
      <c r="H54" s="416" t="s">
        <v>1938</v>
      </c>
    </row>
    <row r="55" spans="8:8" x14ac:dyDescent="0.25">
      <c r="H55" s="416" t="s">
        <v>1939</v>
      </c>
    </row>
    <row r="56" spans="8:8" x14ac:dyDescent="0.25">
      <c r="H56" s="416" t="s">
        <v>1940</v>
      </c>
    </row>
    <row r="57" spans="8:8" x14ac:dyDescent="0.25">
      <c r="H57" s="416" t="s">
        <v>1941</v>
      </c>
    </row>
    <row r="58" spans="8:8" x14ac:dyDescent="0.25">
      <c r="H58" s="416" t="s">
        <v>1942</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2"/>
  <sheetViews>
    <sheetView topLeftCell="H4" zoomScaleNormal="100" zoomScaleSheetLayoutView="75" workbookViewId="0">
      <selection activeCell="Q9" sqref="Q9"/>
    </sheetView>
  </sheetViews>
  <sheetFormatPr baseColWidth="10" defaultRowHeight="12.75" x14ac:dyDescent="0.25"/>
  <cols>
    <col min="1" max="1" width="24.42578125" style="560" customWidth="1"/>
    <col min="2" max="2" width="12.42578125" style="560" customWidth="1"/>
    <col min="3" max="3" width="13.7109375" style="560" customWidth="1"/>
    <col min="4" max="4" width="13" style="560" customWidth="1"/>
    <col min="5" max="5" width="14.42578125" style="560" customWidth="1"/>
    <col min="6" max="6" width="43.28515625" style="560" customWidth="1"/>
    <col min="7" max="7" width="19.140625" style="560" customWidth="1"/>
    <col min="8" max="8" width="12.140625" style="560" customWidth="1"/>
    <col min="9" max="9" width="12" style="560" customWidth="1"/>
    <col min="10" max="10" width="11.28515625" style="560" customWidth="1"/>
    <col min="11" max="11" width="19.42578125" style="560" customWidth="1"/>
    <col min="12" max="12" width="10.140625" style="560" customWidth="1"/>
    <col min="13" max="13" width="10.7109375" style="560" customWidth="1"/>
    <col min="14" max="14" width="11" style="560" customWidth="1"/>
    <col min="15" max="15" width="16" style="560" customWidth="1"/>
    <col min="16" max="16" width="16.28515625" style="560" customWidth="1"/>
    <col min="17" max="17" width="13" style="560" customWidth="1"/>
    <col min="18" max="18" width="9.7109375" style="560" customWidth="1"/>
    <col min="19" max="19" width="10" style="560" customWidth="1"/>
    <col min="20" max="20" width="10.42578125" style="560" customWidth="1"/>
    <col min="21" max="21" width="25" style="560" customWidth="1"/>
    <col min="22" max="22" width="20.7109375" style="560" customWidth="1"/>
    <col min="23" max="23" width="32.5703125" style="560" customWidth="1"/>
    <col min="24" max="24" width="15.7109375" style="560" customWidth="1"/>
    <col min="25" max="16384" width="11.42578125" style="560"/>
  </cols>
  <sheetData>
    <row r="1" spans="1:24" ht="130.5" customHeight="1" thickBot="1" x14ac:dyDescent="0.3">
      <c r="A1" s="863"/>
      <c r="B1" s="864"/>
      <c r="C1" s="864"/>
      <c r="D1" s="864"/>
      <c r="E1" s="864"/>
      <c r="F1" s="864"/>
      <c r="G1" s="864"/>
      <c r="H1" s="864"/>
      <c r="I1" s="864"/>
      <c r="J1" s="864"/>
      <c r="K1" s="864"/>
      <c r="L1" s="864"/>
      <c r="M1" s="864"/>
      <c r="N1" s="864"/>
      <c r="O1" s="864"/>
      <c r="P1" s="864"/>
      <c r="Q1" s="864"/>
      <c r="R1" s="864"/>
      <c r="S1" s="864"/>
      <c r="T1" s="864"/>
      <c r="U1" s="864"/>
      <c r="V1" s="864"/>
      <c r="W1" s="864"/>
      <c r="X1" s="865"/>
    </row>
    <row r="2" spans="1:24" s="561" customFormat="1" ht="27.75" customHeight="1" x14ac:dyDescent="0.25">
      <c r="A2" s="857">
        <f>+'Datos Generales'!C5</f>
        <v>0</v>
      </c>
      <c r="B2" s="858"/>
      <c r="C2" s="858"/>
      <c r="D2" s="858"/>
      <c r="E2" s="858"/>
      <c r="F2" s="858"/>
      <c r="G2" s="858"/>
      <c r="H2" s="858"/>
      <c r="I2" s="858"/>
      <c r="J2" s="858"/>
      <c r="K2" s="858"/>
      <c r="L2" s="858"/>
      <c r="M2" s="858"/>
      <c r="N2" s="858"/>
      <c r="O2" s="858"/>
      <c r="P2" s="858"/>
      <c r="Q2" s="858"/>
      <c r="R2" s="858"/>
      <c r="S2" s="858"/>
      <c r="T2" s="858"/>
      <c r="U2" s="858"/>
      <c r="V2" s="858"/>
      <c r="W2" s="858"/>
      <c r="X2" s="859"/>
    </row>
    <row r="3" spans="1:24" s="561" customFormat="1" ht="33.75" customHeight="1" thickBot="1" x14ac:dyDescent="0.3">
      <c r="A3" s="860" t="s">
        <v>1357</v>
      </c>
      <c r="B3" s="861"/>
      <c r="C3" s="861"/>
      <c r="D3" s="861"/>
      <c r="E3" s="861"/>
      <c r="F3" s="861"/>
      <c r="G3" s="861"/>
      <c r="H3" s="861"/>
      <c r="I3" s="861"/>
      <c r="J3" s="861"/>
      <c r="K3" s="861"/>
      <c r="L3" s="861"/>
      <c r="M3" s="861"/>
      <c r="N3" s="861"/>
      <c r="O3" s="861"/>
      <c r="P3" s="861"/>
      <c r="Q3" s="861"/>
      <c r="R3" s="861"/>
      <c r="S3" s="861"/>
      <c r="T3" s="861"/>
      <c r="U3" s="861"/>
      <c r="V3" s="861"/>
      <c r="W3" s="861"/>
      <c r="X3" s="862"/>
    </row>
    <row r="4" spans="1:24" s="561" customFormat="1" ht="16.5" thickBot="1" x14ac:dyDescent="0.3">
      <c r="A4" s="621" t="s">
        <v>1358</v>
      </c>
      <c r="B4" s="622">
        <f>'Datos Generales'!C6</f>
        <v>0</v>
      </c>
      <c r="C4" s="622"/>
      <c r="D4" s="622"/>
      <c r="E4" s="622"/>
      <c r="F4" s="622"/>
      <c r="G4" s="622"/>
      <c r="H4" s="622"/>
      <c r="I4" s="622"/>
      <c r="J4" s="622"/>
      <c r="K4" s="622"/>
      <c r="L4" s="622"/>
      <c r="M4" s="622"/>
      <c r="N4" s="622"/>
      <c r="O4" s="622"/>
      <c r="P4" s="622"/>
      <c r="Q4" s="622"/>
      <c r="R4" s="622"/>
      <c r="S4" s="622"/>
      <c r="T4" s="622"/>
      <c r="U4" s="622"/>
      <c r="V4" s="622"/>
      <c r="W4" s="622"/>
      <c r="X4" s="623"/>
    </row>
    <row r="5" spans="1:24" ht="53.25" customHeight="1" thickBot="1" x14ac:dyDescent="0.3">
      <c r="A5" s="877" t="s">
        <v>1943</v>
      </c>
      <c r="B5" s="879" t="s">
        <v>1245</v>
      </c>
      <c r="C5" s="880"/>
      <c r="D5" s="880"/>
      <c r="E5" s="880"/>
      <c r="F5" s="880"/>
      <c r="G5" s="880"/>
      <c r="H5" s="880"/>
      <c r="I5" s="881"/>
      <c r="J5" s="881"/>
      <c r="K5" s="881"/>
      <c r="L5" s="882" t="s">
        <v>1246</v>
      </c>
      <c r="M5" s="883"/>
      <c r="N5" s="883"/>
      <c r="O5" s="883"/>
      <c r="P5" s="883"/>
      <c r="Q5" s="883"/>
      <c r="R5" s="883"/>
      <c r="S5" s="883"/>
      <c r="T5" s="883"/>
      <c r="U5" s="872" t="s">
        <v>1955</v>
      </c>
      <c r="V5" s="866" t="s">
        <v>1918</v>
      </c>
      <c r="W5" s="868" t="s">
        <v>1919</v>
      </c>
      <c r="X5" s="870" t="s">
        <v>1920</v>
      </c>
    </row>
    <row r="6" spans="1:24" ht="154.5" customHeight="1" thickBot="1" x14ac:dyDescent="0.3">
      <c r="A6" s="878"/>
      <c r="B6" s="562" t="s">
        <v>1247</v>
      </c>
      <c r="C6" s="562" t="s">
        <v>1248</v>
      </c>
      <c r="D6" s="562" t="s">
        <v>1249</v>
      </c>
      <c r="E6" s="562" t="s">
        <v>1250</v>
      </c>
      <c r="F6" s="562" t="s">
        <v>1251</v>
      </c>
      <c r="G6" s="562" t="s">
        <v>1252</v>
      </c>
      <c r="H6" s="563" t="s">
        <v>1253</v>
      </c>
      <c r="I6" s="563" t="s">
        <v>1254</v>
      </c>
      <c r="J6" s="564" t="s">
        <v>1255</v>
      </c>
      <c r="K6" s="563" t="s">
        <v>1256</v>
      </c>
      <c r="L6" s="565" t="s">
        <v>1257</v>
      </c>
      <c r="M6" s="565" t="s">
        <v>1258</v>
      </c>
      <c r="N6" s="565" t="s">
        <v>1259</v>
      </c>
      <c r="O6" s="565" t="s">
        <v>1957</v>
      </c>
      <c r="P6" s="565" t="s">
        <v>1964</v>
      </c>
      <c r="Q6" s="565" t="s">
        <v>1965</v>
      </c>
      <c r="R6" s="566" t="s">
        <v>1952</v>
      </c>
      <c r="S6" s="567" t="s">
        <v>1953</v>
      </c>
      <c r="T6" s="567" t="s">
        <v>1954</v>
      </c>
      <c r="U6" s="873"/>
      <c r="V6" s="867"/>
      <c r="W6" s="869"/>
      <c r="X6" s="871"/>
    </row>
    <row r="7" spans="1:24" x14ac:dyDescent="0.25">
      <c r="A7" s="816"/>
      <c r="B7" s="569"/>
      <c r="C7" s="569"/>
      <c r="D7" s="569"/>
      <c r="E7" s="825"/>
      <c r="F7" s="570"/>
      <c r="G7" s="825"/>
      <c r="H7" s="569"/>
      <c r="I7" s="571"/>
      <c r="J7" s="825"/>
      <c r="K7" s="820"/>
      <c r="L7" s="595"/>
      <c r="M7" s="595"/>
      <c r="N7" s="836" t="e">
        <f>+M7/L7</f>
        <v>#DIV/0!</v>
      </c>
      <c r="O7" s="838"/>
      <c r="P7" s="836" t="e">
        <f>+O7/M7</f>
        <v>#DIV/0!</v>
      </c>
      <c r="Q7" s="838">
        <f>+M7-O7</f>
        <v>0</v>
      </c>
      <c r="R7" s="572"/>
      <c r="S7" s="572"/>
      <c r="T7" s="828"/>
      <c r="U7" s="802"/>
      <c r="V7" s="813"/>
      <c r="W7" s="814"/>
      <c r="X7" s="815"/>
    </row>
    <row r="8" spans="1:24" x14ac:dyDescent="0.25">
      <c r="A8" s="817"/>
      <c r="B8" s="575"/>
      <c r="C8" s="575"/>
      <c r="D8" s="575"/>
      <c r="E8" s="823"/>
      <c r="F8" s="575"/>
      <c r="G8" s="823"/>
      <c r="H8" s="575"/>
      <c r="I8" s="576"/>
      <c r="J8" s="823"/>
      <c r="K8" s="818"/>
      <c r="L8" s="578"/>
      <c r="M8" s="578"/>
      <c r="N8" s="827" t="e">
        <f t="shared" ref="N8:N33" si="0">+M8/L8</f>
        <v>#DIV/0!</v>
      </c>
      <c r="O8" s="839"/>
      <c r="P8" s="827" t="e">
        <f t="shared" ref="P8:P33" si="1">+O8/M8</f>
        <v>#DIV/0!</v>
      </c>
      <c r="Q8" s="839">
        <f t="shared" ref="Q8:Q33" si="2">+M8-O8</f>
        <v>0</v>
      </c>
      <c r="R8" s="578"/>
      <c r="S8" s="578"/>
      <c r="T8" s="828"/>
      <c r="U8" s="803"/>
      <c r="V8" s="808"/>
      <c r="W8" s="807"/>
      <c r="X8" s="809"/>
    </row>
    <row r="9" spans="1:24" x14ac:dyDescent="0.25">
      <c r="A9" s="817"/>
      <c r="B9" s="575"/>
      <c r="C9" s="575"/>
      <c r="D9" s="575"/>
      <c r="E9" s="824"/>
      <c r="F9" s="575"/>
      <c r="G9" s="824"/>
      <c r="H9" s="575"/>
      <c r="I9" s="576"/>
      <c r="J9" s="824"/>
      <c r="K9" s="818"/>
      <c r="L9" s="578"/>
      <c r="M9" s="578"/>
      <c r="N9" s="827" t="e">
        <f t="shared" si="0"/>
        <v>#DIV/0!</v>
      </c>
      <c r="O9" s="839"/>
      <c r="P9" s="827" t="e">
        <f t="shared" si="1"/>
        <v>#DIV/0!</v>
      </c>
      <c r="Q9" s="839">
        <f t="shared" si="2"/>
        <v>0</v>
      </c>
      <c r="R9" s="578"/>
      <c r="S9" s="578"/>
      <c r="T9" s="828"/>
      <c r="U9" s="803"/>
      <c r="V9" s="808"/>
      <c r="W9" s="807"/>
      <c r="X9" s="809"/>
    </row>
    <row r="10" spans="1:24" x14ac:dyDescent="0.25">
      <c r="A10" s="817"/>
      <c r="B10" s="575"/>
      <c r="C10" s="575"/>
      <c r="D10" s="575"/>
      <c r="E10" s="824"/>
      <c r="F10" s="575"/>
      <c r="G10" s="824"/>
      <c r="H10" s="575"/>
      <c r="I10" s="576"/>
      <c r="J10" s="824"/>
      <c r="K10" s="818"/>
      <c r="L10" s="578"/>
      <c r="M10" s="578"/>
      <c r="N10" s="827" t="e">
        <f t="shared" si="0"/>
        <v>#DIV/0!</v>
      </c>
      <c r="O10" s="839"/>
      <c r="P10" s="827" t="e">
        <f t="shared" si="1"/>
        <v>#DIV/0!</v>
      </c>
      <c r="Q10" s="839">
        <f t="shared" si="2"/>
        <v>0</v>
      </c>
      <c r="R10" s="578"/>
      <c r="S10" s="578"/>
      <c r="T10" s="828"/>
      <c r="U10" s="803"/>
      <c r="V10" s="808"/>
      <c r="W10" s="807"/>
      <c r="X10" s="809"/>
    </row>
    <row r="11" spans="1:24" x14ac:dyDescent="0.25">
      <c r="B11" s="575"/>
      <c r="C11" s="575"/>
      <c r="D11" s="575"/>
      <c r="E11" s="824"/>
      <c r="F11" s="575"/>
      <c r="G11" s="822"/>
      <c r="H11" s="575"/>
      <c r="I11" s="576"/>
      <c r="J11" s="826"/>
      <c r="K11" s="818"/>
      <c r="L11" s="578"/>
      <c r="M11" s="579"/>
      <c r="N11" s="827" t="e">
        <f t="shared" si="0"/>
        <v>#DIV/0!</v>
      </c>
      <c r="O11" s="839"/>
      <c r="P11" s="827" t="e">
        <f t="shared" si="1"/>
        <v>#DIV/0!</v>
      </c>
      <c r="Q11" s="839">
        <f t="shared" si="2"/>
        <v>0</v>
      </c>
      <c r="R11" s="579"/>
      <c r="S11" s="578"/>
      <c r="T11" s="828"/>
      <c r="U11" s="803"/>
      <c r="V11" s="808"/>
      <c r="W11" s="807"/>
      <c r="X11" s="809"/>
    </row>
    <row r="12" spans="1:24" x14ac:dyDescent="0.25">
      <c r="B12" s="575"/>
      <c r="C12" s="575"/>
      <c r="D12" s="575"/>
      <c r="E12" s="824"/>
      <c r="F12" s="575"/>
      <c r="G12" s="822"/>
      <c r="H12" s="575"/>
      <c r="I12" s="576"/>
      <c r="J12" s="826"/>
      <c r="K12" s="818"/>
      <c r="L12" s="578"/>
      <c r="M12" s="579"/>
      <c r="N12" s="827" t="e">
        <f t="shared" si="0"/>
        <v>#DIV/0!</v>
      </c>
      <c r="O12" s="839"/>
      <c r="P12" s="827" t="e">
        <f t="shared" si="1"/>
        <v>#DIV/0!</v>
      </c>
      <c r="Q12" s="839">
        <f t="shared" si="2"/>
        <v>0</v>
      </c>
      <c r="R12" s="579"/>
      <c r="S12" s="578"/>
      <c r="T12" s="828"/>
      <c r="U12" s="803"/>
      <c r="V12" s="808"/>
      <c r="W12" s="807"/>
      <c r="X12" s="809"/>
    </row>
    <row r="13" spans="1:24" x14ac:dyDescent="0.25">
      <c r="B13" s="575"/>
      <c r="C13" s="575"/>
      <c r="D13" s="575"/>
      <c r="E13" s="824"/>
      <c r="F13" s="575"/>
      <c r="G13" s="822"/>
      <c r="H13" s="575"/>
      <c r="I13" s="576"/>
      <c r="J13" s="826"/>
      <c r="K13" s="818"/>
      <c r="L13" s="578"/>
      <c r="M13" s="579"/>
      <c r="N13" s="827" t="e">
        <f t="shared" si="0"/>
        <v>#DIV/0!</v>
      </c>
      <c r="O13" s="839"/>
      <c r="P13" s="827" t="e">
        <f t="shared" si="1"/>
        <v>#DIV/0!</v>
      </c>
      <c r="Q13" s="839">
        <f t="shared" si="2"/>
        <v>0</v>
      </c>
      <c r="R13" s="579"/>
      <c r="S13" s="578"/>
      <c r="T13" s="828"/>
      <c r="U13" s="803"/>
      <c r="V13" s="808"/>
      <c r="W13" s="807"/>
      <c r="X13" s="809"/>
    </row>
    <row r="14" spans="1:24" x14ac:dyDescent="0.25">
      <c r="A14" s="817"/>
      <c r="B14" s="575"/>
      <c r="C14" s="575"/>
      <c r="D14" s="575"/>
      <c r="E14" s="818"/>
      <c r="F14" s="575"/>
      <c r="G14" s="822"/>
      <c r="H14" s="575"/>
      <c r="I14" s="576"/>
      <c r="J14" s="821"/>
      <c r="K14" s="818"/>
      <c r="L14" s="578"/>
      <c r="M14" s="579"/>
      <c r="N14" s="827" t="e">
        <f t="shared" si="0"/>
        <v>#DIV/0!</v>
      </c>
      <c r="O14" s="839"/>
      <c r="P14" s="827" t="e">
        <f t="shared" si="1"/>
        <v>#DIV/0!</v>
      </c>
      <c r="Q14" s="839">
        <f t="shared" si="2"/>
        <v>0</v>
      </c>
      <c r="R14" s="579"/>
      <c r="S14" s="578"/>
      <c r="T14" s="578"/>
      <c r="U14" s="803"/>
      <c r="V14" s="808"/>
      <c r="W14" s="807"/>
      <c r="X14" s="809"/>
    </row>
    <row r="15" spans="1:24" x14ac:dyDescent="0.25">
      <c r="A15" s="582"/>
      <c r="B15" s="575"/>
      <c r="C15" s="575"/>
      <c r="D15" s="575"/>
      <c r="E15" s="818"/>
      <c r="F15" s="575"/>
      <c r="G15" s="822"/>
      <c r="H15" s="575"/>
      <c r="I15" s="576"/>
      <c r="J15" s="821"/>
      <c r="K15" s="818"/>
      <c r="L15" s="578"/>
      <c r="M15" s="579"/>
      <c r="N15" s="579" t="e">
        <f t="shared" si="0"/>
        <v>#DIV/0!</v>
      </c>
      <c r="O15" s="839"/>
      <c r="P15" s="579" t="e">
        <f t="shared" si="1"/>
        <v>#DIV/0!</v>
      </c>
      <c r="Q15" s="839">
        <f t="shared" si="2"/>
        <v>0</v>
      </c>
      <c r="R15" s="579"/>
      <c r="S15" s="578"/>
      <c r="T15" s="578"/>
      <c r="U15" s="803"/>
      <c r="V15" s="808"/>
      <c r="W15" s="807"/>
      <c r="X15" s="809"/>
    </row>
    <row r="16" spans="1:24" x14ac:dyDescent="0.25">
      <c r="A16" s="574"/>
      <c r="B16" s="575"/>
      <c r="C16" s="575"/>
      <c r="D16" s="575"/>
      <c r="E16" s="818"/>
      <c r="F16" s="575"/>
      <c r="G16" s="822"/>
      <c r="H16" s="575"/>
      <c r="I16" s="576"/>
      <c r="J16" s="821"/>
      <c r="K16" s="818"/>
      <c r="L16" s="578"/>
      <c r="M16" s="579"/>
      <c r="N16" s="579" t="e">
        <f t="shared" si="0"/>
        <v>#DIV/0!</v>
      </c>
      <c r="O16" s="839"/>
      <c r="P16" s="579" t="e">
        <f t="shared" si="1"/>
        <v>#DIV/0!</v>
      </c>
      <c r="Q16" s="839">
        <f t="shared" si="2"/>
        <v>0</v>
      </c>
      <c r="R16" s="579"/>
      <c r="S16" s="578"/>
      <c r="T16" s="578"/>
      <c r="U16" s="803"/>
      <c r="V16" s="808"/>
      <c r="W16" s="807"/>
      <c r="X16" s="809"/>
    </row>
    <row r="17" spans="1:24" x14ac:dyDescent="0.25">
      <c r="A17" s="580"/>
      <c r="B17" s="575"/>
      <c r="C17" s="575"/>
      <c r="D17" s="575"/>
      <c r="E17" s="818"/>
      <c r="F17" s="575"/>
      <c r="G17" s="575"/>
      <c r="H17" s="575"/>
      <c r="I17" s="576"/>
      <c r="J17" s="577"/>
      <c r="K17" s="818"/>
      <c r="L17" s="578"/>
      <c r="M17" s="579"/>
      <c r="N17" s="579" t="e">
        <f t="shared" si="0"/>
        <v>#DIV/0!</v>
      </c>
      <c r="O17" s="839"/>
      <c r="P17" s="579" t="e">
        <f t="shared" si="1"/>
        <v>#DIV/0!</v>
      </c>
      <c r="Q17" s="839">
        <f t="shared" si="2"/>
        <v>0</v>
      </c>
      <c r="R17" s="579"/>
      <c r="S17" s="578"/>
      <c r="T17" s="578"/>
      <c r="U17" s="803"/>
      <c r="V17" s="808"/>
      <c r="W17" s="807"/>
      <c r="X17" s="809"/>
    </row>
    <row r="18" spans="1:24" x14ac:dyDescent="0.25">
      <c r="A18" s="581"/>
      <c r="B18" s="575"/>
      <c r="C18" s="575"/>
      <c r="D18" s="575"/>
      <c r="E18" s="576"/>
      <c r="F18" s="575"/>
      <c r="G18" s="575"/>
      <c r="H18" s="575"/>
      <c r="I18" s="576"/>
      <c r="J18" s="577"/>
      <c r="K18" s="818"/>
      <c r="L18" s="578"/>
      <c r="M18" s="579"/>
      <c r="N18" s="579" t="e">
        <f t="shared" si="0"/>
        <v>#DIV/0!</v>
      </c>
      <c r="O18" s="839"/>
      <c r="P18" s="579" t="e">
        <f t="shared" si="1"/>
        <v>#DIV/0!</v>
      </c>
      <c r="Q18" s="839">
        <f t="shared" si="2"/>
        <v>0</v>
      </c>
      <c r="R18" s="579"/>
      <c r="S18" s="578"/>
      <c r="T18" s="578"/>
      <c r="U18" s="803"/>
      <c r="V18" s="808"/>
      <c r="W18" s="807"/>
      <c r="X18" s="809"/>
    </row>
    <row r="19" spans="1:24" x14ac:dyDescent="0.25">
      <c r="A19" s="574"/>
      <c r="B19" s="583"/>
      <c r="C19" s="583"/>
      <c r="D19" s="583"/>
      <c r="E19" s="584"/>
      <c r="F19" s="583"/>
      <c r="G19" s="583"/>
      <c r="H19" s="583"/>
      <c r="I19" s="584"/>
      <c r="J19" s="585"/>
      <c r="K19" s="819"/>
      <c r="L19" s="586"/>
      <c r="M19" s="587"/>
      <c r="N19" s="587" t="e">
        <f t="shared" si="0"/>
        <v>#DIV/0!</v>
      </c>
      <c r="O19" s="840"/>
      <c r="P19" s="587" t="e">
        <f t="shared" si="1"/>
        <v>#DIV/0!</v>
      </c>
      <c r="Q19" s="840">
        <f t="shared" si="2"/>
        <v>0</v>
      </c>
      <c r="R19" s="587"/>
      <c r="S19" s="586"/>
      <c r="T19" s="586"/>
      <c r="U19" s="804"/>
      <c r="V19" s="808"/>
      <c r="W19" s="807"/>
      <c r="X19" s="809"/>
    </row>
    <row r="20" spans="1:24" x14ac:dyDescent="0.25">
      <c r="A20" s="582"/>
      <c r="B20" s="583"/>
      <c r="C20" s="583"/>
      <c r="D20" s="583"/>
      <c r="E20" s="584"/>
      <c r="F20" s="583"/>
      <c r="G20" s="583"/>
      <c r="H20" s="583"/>
      <c r="I20" s="584"/>
      <c r="J20" s="585"/>
      <c r="K20" s="584"/>
      <c r="L20" s="586"/>
      <c r="M20" s="587"/>
      <c r="N20" s="587" t="e">
        <f t="shared" si="0"/>
        <v>#DIV/0!</v>
      </c>
      <c r="O20" s="840"/>
      <c r="P20" s="587" t="e">
        <f t="shared" si="1"/>
        <v>#DIV/0!</v>
      </c>
      <c r="Q20" s="840">
        <f t="shared" si="2"/>
        <v>0</v>
      </c>
      <c r="R20" s="587"/>
      <c r="S20" s="586"/>
      <c r="T20" s="586"/>
      <c r="U20" s="804"/>
      <c r="V20" s="808"/>
      <c r="W20" s="807"/>
      <c r="X20" s="809"/>
    </row>
    <row r="21" spans="1:24" x14ac:dyDescent="0.25">
      <c r="A21" s="574"/>
      <c r="B21" s="583"/>
      <c r="C21" s="583"/>
      <c r="D21" s="583"/>
      <c r="E21" s="584"/>
      <c r="F21" s="583"/>
      <c r="G21" s="583"/>
      <c r="H21" s="583"/>
      <c r="I21" s="584"/>
      <c r="J21" s="585"/>
      <c r="K21" s="584"/>
      <c r="L21" s="586"/>
      <c r="M21" s="587"/>
      <c r="N21" s="587" t="e">
        <f t="shared" si="0"/>
        <v>#DIV/0!</v>
      </c>
      <c r="O21" s="840"/>
      <c r="P21" s="587" t="e">
        <f t="shared" si="1"/>
        <v>#DIV/0!</v>
      </c>
      <c r="Q21" s="840">
        <f t="shared" si="2"/>
        <v>0</v>
      </c>
      <c r="R21" s="587"/>
      <c r="S21" s="586"/>
      <c r="T21" s="586"/>
      <c r="U21" s="804"/>
      <c r="V21" s="808"/>
      <c r="W21" s="807"/>
      <c r="X21" s="809"/>
    </row>
    <row r="22" spans="1:24" ht="13.5" thickBot="1" x14ac:dyDescent="0.3">
      <c r="A22" s="588"/>
      <c r="B22" s="589"/>
      <c r="C22" s="589"/>
      <c r="D22" s="589"/>
      <c r="E22" s="590"/>
      <c r="F22" s="589"/>
      <c r="G22" s="589"/>
      <c r="H22" s="589"/>
      <c r="I22" s="590"/>
      <c r="J22" s="591"/>
      <c r="K22" s="590"/>
      <c r="L22" s="592"/>
      <c r="M22" s="593"/>
      <c r="N22" s="593" t="e">
        <f t="shared" si="0"/>
        <v>#DIV/0!</v>
      </c>
      <c r="O22" s="841"/>
      <c r="P22" s="593" t="e">
        <f t="shared" si="1"/>
        <v>#DIV/0!</v>
      </c>
      <c r="Q22" s="841">
        <f t="shared" si="2"/>
        <v>0</v>
      </c>
      <c r="R22" s="593"/>
      <c r="S22" s="592"/>
      <c r="T22" s="592"/>
      <c r="U22" s="805"/>
      <c r="V22" s="808"/>
      <c r="W22" s="807"/>
      <c r="X22" s="809"/>
    </row>
    <row r="23" spans="1:24" x14ac:dyDescent="0.25">
      <c r="A23" s="568"/>
      <c r="B23" s="569"/>
      <c r="C23" s="569"/>
      <c r="D23" s="569"/>
      <c r="E23" s="569"/>
      <c r="F23" s="569"/>
      <c r="G23" s="569"/>
      <c r="H23" s="569"/>
      <c r="I23" s="569"/>
      <c r="J23" s="569"/>
      <c r="K23" s="594"/>
      <c r="L23" s="572"/>
      <c r="M23" s="572"/>
      <c r="N23" s="572" t="e">
        <f t="shared" si="0"/>
        <v>#DIV/0!</v>
      </c>
      <c r="O23" s="842"/>
      <c r="P23" s="572" t="e">
        <f t="shared" si="1"/>
        <v>#DIV/0!</v>
      </c>
      <c r="Q23" s="842">
        <f t="shared" si="2"/>
        <v>0</v>
      </c>
      <c r="R23" s="572"/>
      <c r="S23" s="595"/>
      <c r="T23" s="595"/>
      <c r="U23" s="573"/>
      <c r="V23" s="808"/>
      <c r="W23" s="807"/>
      <c r="X23" s="809"/>
    </row>
    <row r="24" spans="1:24" x14ac:dyDescent="0.25">
      <c r="A24" s="574"/>
      <c r="B24" s="575"/>
      <c r="C24" s="575"/>
      <c r="D24" s="575"/>
      <c r="E24" s="575"/>
      <c r="F24" s="575"/>
      <c r="G24" s="575"/>
      <c r="H24" s="575"/>
      <c r="I24" s="575"/>
      <c r="J24" s="575"/>
      <c r="K24" s="576"/>
      <c r="L24" s="578"/>
      <c r="M24" s="578"/>
      <c r="N24" s="578" t="e">
        <f t="shared" si="0"/>
        <v>#DIV/0!</v>
      </c>
      <c r="O24" s="843"/>
      <c r="P24" s="578" t="e">
        <f t="shared" si="1"/>
        <v>#DIV/0!</v>
      </c>
      <c r="Q24" s="843">
        <f t="shared" si="2"/>
        <v>0</v>
      </c>
      <c r="R24" s="578"/>
      <c r="S24" s="578"/>
      <c r="T24" s="578"/>
      <c r="U24" s="579"/>
      <c r="V24" s="808"/>
      <c r="W24" s="807"/>
      <c r="X24" s="809"/>
    </row>
    <row r="25" spans="1:24" x14ac:dyDescent="0.25">
      <c r="A25" s="574"/>
      <c r="B25" s="575"/>
      <c r="C25" s="575"/>
      <c r="D25" s="575"/>
      <c r="E25" s="575"/>
      <c r="F25" s="575"/>
      <c r="G25" s="575"/>
      <c r="H25" s="575"/>
      <c r="I25" s="575"/>
      <c r="J25" s="575"/>
      <c r="K25" s="576"/>
      <c r="L25" s="578"/>
      <c r="M25" s="578"/>
      <c r="N25" s="578" t="e">
        <f t="shared" si="0"/>
        <v>#DIV/0!</v>
      </c>
      <c r="O25" s="843"/>
      <c r="P25" s="578" t="e">
        <f t="shared" si="1"/>
        <v>#DIV/0!</v>
      </c>
      <c r="Q25" s="843">
        <f t="shared" si="2"/>
        <v>0</v>
      </c>
      <c r="R25" s="578"/>
      <c r="S25" s="578"/>
      <c r="T25" s="578"/>
      <c r="U25" s="579"/>
      <c r="V25" s="808"/>
      <c r="W25" s="807"/>
      <c r="X25" s="809"/>
    </row>
    <row r="26" spans="1:24" x14ac:dyDescent="0.25">
      <c r="A26" s="574"/>
      <c r="B26" s="575"/>
      <c r="C26" s="575"/>
      <c r="D26" s="575"/>
      <c r="E26" s="575"/>
      <c r="F26" s="575"/>
      <c r="G26" s="575"/>
      <c r="H26" s="575"/>
      <c r="I26" s="575"/>
      <c r="J26" s="575"/>
      <c r="K26" s="576"/>
      <c r="L26" s="578"/>
      <c r="M26" s="578"/>
      <c r="N26" s="578" t="e">
        <f t="shared" si="0"/>
        <v>#DIV/0!</v>
      </c>
      <c r="O26" s="843"/>
      <c r="P26" s="578" t="e">
        <f t="shared" si="1"/>
        <v>#DIV/0!</v>
      </c>
      <c r="Q26" s="843">
        <f t="shared" si="2"/>
        <v>0</v>
      </c>
      <c r="R26" s="578"/>
      <c r="S26" s="578"/>
      <c r="T26" s="578"/>
      <c r="U26" s="579"/>
      <c r="V26" s="808"/>
      <c r="W26" s="807"/>
      <c r="X26" s="809"/>
    </row>
    <row r="27" spans="1:24" x14ac:dyDescent="0.25">
      <c r="A27" s="574"/>
      <c r="B27" s="575"/>
      <c r="C27" s="575"/>
      <c r="D27" s="575"/>
      <c r="E27" s="575"/>
      <c r="F27" s="575"/>
      <c r="G27" s="575"/>
      <c r="H27" s="575"/>
      <c r="I27" s="575"/>
      <c r="J27" s="575"/>
      <c r="K27" s="576"/>
      <c r="L27" s="578"/>
      <c r="M27" s="578"/>
      <c r="N27" s="578" t="e">
        <f t="shared" si="0"/>
        <v>#DIV/0!</v>
      </c>
      <c r="O27" s="843"/>
      <c r="P27" s="578" t="e">
        <f t="shared" si="1"/>
        <v>#DIV/0!</v>
      </c>
      <c r="Q27" s="843">
        <f t="shared" si="2"/>
        <v>0</v>
      </c>
      <c r="R27" s="578"/>
      <c r="S27" s="578"/>
      <c r="T27" s="578"/>
      <c r="U27" s="579"/>
      <c r="V27" s="808"/>
      <c r="W27" s="807"/>
      <c r="X27" s="809"/>
    </row>
    <row r="28" spans="1:24" x14ac:dyDescent="0.25">
      <c r="A28" s="580"/>
      <c r="B28" s="575"/>
      <c r="C28" s="575"/>
      <c r="D28" s="575"/>
      <c r="E28" s="575"/>
      <c r="F28" s="575"/>
      <c r="G28" s="575"/>
      <c r="H28" s="575"/>
      <c r="I28" s="575"/>
      <c r="J28" s="575"/>
      <c r="K28" s="576"/>
      <c r="L28" s="578"/>
      <c r="M28" s="578"/>
      <c r="N28" s="578" t="e">
        <f t="shared" si="0"/>
        <v>#DIV/0!</v>
      </c>
      <c r="O28" s="843"/>
      <c r="P28" s="578" t="e">
        <f t="shared" si="1"/>
        <v>#DIV/0!</v>
      </c>
      <c r="Q28" s="843">
        <f t="shared" si="2"/>
        <v>0</v>
      </c>
      <c r="R28" s="578"/>
      <c r="S28" s="578"/>
      <c r="T28" s="578"/>
      <c r="U28" s="579"/>
      <c r="V28" s="808"/>
      <c r="W28" s="807"/>
      <c r="X28" s="809"/>
    </row>
    <row r="29" spans="1:24" x14ac:dyDescent="0.25">
      <c r="A29" s="574"/>
      <c r="B29" s="575"/>
      <c r="C29" s="575"/>
      <c r="D29" s="575"/>
      <c r="E29" s="575"/>
      <c r="F29" s="575"/>
      <c r="G29" s="575"/>
      <c r="H29" s="575"/>
      <c r="I29" s="575"/>
      <c r="J29" s="575"/>
      <c r="K29" s="576"/>
      <c r="L29" s="578"/>
      <c r="M29" s="578"/>
      <c r="N29" s="578" t="e">
        <f t="shared" si="0"/>
        <v>#DIV/0!</v>
      </c>
      <c r="O29" s="843"/>
      <c r="P29" s="578" t="e">
        <f t="shared" si="1"/>
        <v>#DIV/0!</v>
      </c>
      <c r="Q29" s="843">
        <f t="shared" si="2"/>
        <v>0</v>
      </c>
      <c r="R29" s="578"/>
      <c r="S29" s="578"/>
      <c r="T29" s="578"/>
      <c r="U29" s="579"/>
      <c r="V29" s="808"/>
      <c r="W29" s="807"/>
      <c r="X29" s="809"/>
    </row>
    <row r="30" spans="1:24" x14ac:dyDescent="0.25">
      <c r="A30" s="574"/>
      <c r="B30" s="575"/>
      <c r="C30" s="575"/>
      <c r="D30" s="575"/>
      <c r="E30" s="575"/>
      <c r="F30" s="575"/>
      <c r="G30" s="575"/>
      <c r="H30" s="575"/>
      <c r="I30" s="575"/>
      <c r="J30" s="575"/>
      <c r="K30" s="576"/>
      <c r="L30" s="578"/>
      <c r="M30" s="578"/>
      <c r="N30" s="578" t="e">
        <f t="shared" si="0"/>
        <v>#DIV/0!</v>
      </c>
      <c r="O30" s="843"/>
      <c r="P30" s="578" t="e">
        <f t="shared" si="1"/>
        <v>#DIV/0!</v>
      </c>
      <c r="Q30" s="843">
        <f t="shared" si="2"/>
        <v>0</v>
      </c>
      <c r="R30" s="578"/>
      <c r="S30" s="578"/>
      <c r="T30" s="578"/>
      <c r="U30" s="579"/>
      <c r="V30" s="808"/>
      <c r="W30" s="807"/>
      <c r="X30" s="809"/>
    </row>
    <row r="31" spans="1:24" x14ac:dyDescent="0.25">
      <c r="A31" s="574"/>
      <c r="B31" s="575"/>
      <c r="C31" s="575"/>
      <c r="D31" s="575"/>
      <c r="E31" s="575"/>
      <c r="F31" s="575"/>
      <c r="G31" s="575"/>
      <c r="H31" s="575"/>
      <c r="I31" s="575"/>
      <c r="J31" s="575"/>
      <c r="K31" s="576"/>
      <c r="L31" s="578"/>
      <c r="M31" s="578"/>
      <c r="N31" s="578" t="e">
        <f t="shared" si="0"/>
        <v>#DIV/0!</v>
      </c>
      <c r="O31" s="843"/>
      <c r="P31" s="578" t="e">
        <f t="shared" si="1"/>
        <v>#DIV/0!</v>
      </c>
      <c r="Q31" s="843">
        <f t="shared" si="2"/>
        <v>0</v>
      </c>
      <c r="R31" s="578"/>
      <c r="S31" s="578"/>
      <c r="T31" s="578"/>
      <c r="U31" s="579"/>
      <c r="V31" s="808"/>
      <c r="W31" s="807"/>
      <c r="X31" s="809"/>
    </row>
    <row r="32" spans="1:24" x14ac:dyDescent="0.25">
      <c r="A32" s="574"/>
      <c r="B32" s="575"/>
      <c r="C32" s="575"/>
      <c r="D32" s="575"/>
      <c r="E32" s="575"/>
      <c r="F32" s="575"/>
      <c r="G32" s="575"/>
      <c r="H32" s="575"/>
      <c r="I32" s="575"/>
      <c r="J32" s="575"/>
      <c r="K32" s="576"/>
      <c r="L32" s="578"/>
      <c r="M32" s="578"/>
      <c r="N32" s="578" t="e">
        <f t="shared" si="0"/>
        <v>#DIV/0!</v>
      </c>
      <c r="O32" s="843"/>
      <c r="P32" s="578" t="e">
        <f t="shared" si="1"/>
        <v>#DIV/0!</v>
      </c>
      <c r="Q32" s="843">
        <f t="shared" si="2"/>
        <v>0</v>
      </c>
      <c r="R32" s="578"/>
      <c r="S32" s="578"/>
      <c r="T32" s="578"/>
      <c r="U32" s="579"/>
      <c r="V32" s="808"/>
      <c r="W32" s="807"/>
      <c r="X32" s="809"/>
    </row>
    <row r="33" spans="1:24" x14ac:dyDescent="0.25">
      <c r="A33" s="580"/>
      <c r="B33" s="575"/>
      <c r="C33" s="575"/>
      <c r="D33" s="575"/>
      <c r="E33" s="575"/>
      <c r="F33" s="575"/>
      <c r="G33" s="575"/>
      <c r="H33" s="575"/>
      <c r="I33" s="575"/>
      <c r="J33" s="575"/>
      <c r="K33" s="576"/>
      <c r="L33" s="578"/>
      <c r="M33" s="578"/>
      <c r="N33" s="578" t="e">
        <f t="shared" si="0"/>
        <v>#DIV/0!</v>
      </c>
      <c r="O33" s="843"/>
      <c r="P33" s="578" t="e">
        <f t="shared" si="1"/>
        <v>#DIV/0!</v>
      </c>
      <c r="Q33" s="843">
        <f t="shared" si="2"/>
        <v>0</v>
      </c>
      <c r="R33" s="578"/>
      <c r="S33" s="578"/>
      <c r="T33" s="578"/>
      <c r="U33" s="579"/>
      <c r="V33" s="808"/>
      <c r="W33" s="807"/>
      <c r="X33" s="809"/>
    </row>
    <row r="34" spans="1:24" x14ac:dyDescent="0.25">
      <c r="A34" s="574" t="s">
        <v>1261</v>
      </c>
      <c r="B34" s="575"/>
      <c r="C34" s="575"/>
      <c r="D34" s="575"/>
      <c r="E34" s="575"/>
      <c r="F34" s="575"/>
      <c r="G34" s="575"/>
      <c r="H34" s="575"/>
      <c r="I34" s="575"/>
      <c r="J34" s="575"/>
      <c r="K34" s="576"/>
      <c r="L34" s="578"/>
      <c r="M34" s="578"/>
      <c r="N34" s="578" t="e">
        <f t="shared" ref="N34:N55" si="3">+M34/L34</f>
        <v>#DIV/0!</v>
      </c>
      <c r="O34" s="843"/>
      <c r="P34" s="578" t="e">
        <f t="shared" ref="P34:P55" si="4">+O34/M34</f>
        <v>#DIV/0!</v>
      </c>
      <c r="Q34" s="843">
        <f t="shared" ref="Q34:Q55" si="5">+M34-O34</f>
        <v>0</v>
      </c>
      <c r="R34" s="578"/>
      <c r="S34" s="578"/>
      <c r="T34" s="578"/>
      <c r="U34" s="579"/>
      <c r="V34" s="808"/>
      <c r="W34" s="807"/>
      <c r="X34" s="809"/>
    </row>
    <row r="35" spans="1:24" x14ac:dyDescent="0.25">
      <c r="A35" s="574" t="s">
        <v>1262</v>
      </c>
      <c r="B35" s="583"/>
      <c r="C35" s="583"/>
      <c r="D35" s="583"/>
      <c r="E35" s="583"/>
      <c r="F35" s="583"/>
      <c r="G35" s="583"/>
      <c r="H35" s="583"/>
      <c r="I35" s="583"/>
      <c r="J35" s="583"/>
      <c r="K35" s="584"/>
      <c r="L35" s="586"/>
      <c r="M35" s="586"/>
      <c r="N35" s="586" t="e">
        <f t="shared" si="3"/>
        <v>#DIV/0!</v>
      </c>
      <c r="O35" s="844"/>
      <c r="P35" s="586" t="e">
        <f t="shared" si="4"/>
        <v>#DIV/0!</v>
      </c>
      <c r="Q35" s="844">
        <f t="shared" si="5"/>
        <v>0</v>
      </c>
      <c r="R35" s="586"/>
      <c r="S35" s="586"/>
      <c r="T35" s="586"/>
      <c r="U35" s="587"/>
      <c r="V35" s="808"/>
      <c r="W35" s="807"/>
      <c r="X35" s="809"/>
    </row>
    <row r="36" spans="1:24" x14ac:dyDescent="0.25">
      <c r="A36" s="574"/>
      <c r="B36" s="583"/>
      <c r="C36" s="583"/>
      <c r="D36" s="583"/>
      <c r="E36" s="583"/>
      <c r="F36" s="583"/>
      <c r="G36" s="583"/>
      <c r="H36" s="583"/>
      <c r="I36" s="583"/>
      <c r="J36" s="583"/>
      <c r="K36" s="584"/>
      <c r="L36" s="586"/>
      <c r="M36" s="586"/>
      <c r="N36" s="586" t="e">
        <f t="shared" si="3"/>
        <v>#DIV/0!</v>
      </c>
      <c r="O36" s="844"/>
      <c r="P36" s="586" t="e">
        <f t="shared" si="4"/>
        <v>#DIV/0!</v>
      </c>
      <c r="Q36" s="844">
        <f t="shared" si="5"/>
        <v>0</v>
      </c>
      <c r="R36" s="586"/>
      <c r="S36" s="586"/>
      <c r="T36" s="586"/>
      <c r="U36" s="587"/>
      <c r="V36" s="808"/>
      <c r="W36" s="807"/>
      <c r="X36" s="809"/>
    </row>
    <row r="37" spans="1:24" x14ac:dyDescent="0.25">
      <c r="A37" s="574" t="s">
        <v>1263</v>
      </c>
      <c r="B37" s="583"/>
      <c r="C37" s="583"/>
      <c r="D37" s="583"/>
      <c r="E37" s="583"/>
      <c r="F37" s="583"/>
      <c r="G37" s="583"/>
      <c r="H37" s="583"/>
      <c r="I37" s="583"/>
      <c r="J37" s="583"/>
      <c r="K37" s="584"/>
      <c r="L37" s="586"/>
      <c r="M37" s="586"/>
      <c r="N37" s="586" t="e">
        <f t="shared" si="3"/>
        <v>#DIV/0!</v>
      </c>
      <c r="O37" s="844"/>
      <c r="P37" s="586" t="e">
        <f t="shared" si="4"/>
        <v>#DIV/0!</v>
      </c>
      <c r="Q37" s="844">
        <f t="shared" si="5"/>
        <v>0</v>
      </c>
      <c r="R37" s="586"/>
      <c r="S37" s="586"/>
      <c r="T37" s="586"/>
      <c r="U37" s="587"/>
      <c r="V37" s="808"/>
      <c r="W37" s="807"/>
      <c r="X37" s="809"/>
    </row>
    <row r="38" spans="1:24" ht="13.5" thickBot="1" x14ac:dyDescent="0.3">
      <c r="A38" s="588" t="s">
        <v>1260</v>
      </c>
      <c r="B38" s="589"/>
      <c r="C38" s="589"/>
      <c r="D38" s="589"/>
      <c r="E38" s="589"/>
      <c r="F38" s="589"/>
      <c r="G38" s="589"/>
      <c r="H38" s="589"/>
      <c r="I38" s="589"/>
      <c r="J38" s="589"/>
      <c r="K38" s="590"/>
      <c r="L38" s="592"/>
      <c r="M38" s="592"/>
      <c r="N38" s="592" t="e">
        <f t="shared" si="3"/>
        <v>#DIV/0!</v>
      </c>
      <c r="O38" s="845"/>
      <c r="P38" s="592" t="e">
        <f t="shared" si="4"/>
        <v>#DIV/0!</v>
      </c>
      <c r="Q38" s="845">
        <f t="shared" si="5"/>
        <v>0</v>
      </c>
      <c r="R38" s="592"/>
      <c r="S38" s="592"/>
      <c r="T38" s="592"/>
      <c r="U38" s="593"/>
      <c r="V38" s="808"/>
      <c r="W38" s="807"/>
      <c r="X38" s="809"/>
    </row>
    <row r="39" spans="1:24" x14ac:dyDescent="0.25">
      <c r="A39" s="596" t="s">
        <v>1264</v>
      </c>
      <c r="B39" s="597"/>
      <c r="C39" s="597"/>
      <c r="D39" s="597"/>
      <c r="E39" s="597"/>
      <c r="F39" s="597"/>
      <c r="G39" s="597"/>
      <c r="H39" s="597"/>
      <c r="I39" s="597"/>
      <c r="J39" s="597"/>
      <c r="K39" s="598"/>
      <c r="L39" s="595"/>
      <c r="M39" s="595"/>
      <c r="N39" s="595" t="e">
        <f t="shared" si="3"/>
        <v>#DIV/0!</v>
      </c>
      <c r="O39" s="838"/>
      <c r="P39" s="595" t="e">
        <f t="shared" si="4"/>
        <v>#DIV/0!</v>
      </c>
      <c r="Q39" s="838">
        <f t="shared" si="5"/>
        <v>0</v>
      </c>
      <c r="R39" s="595"/>
      <c r="S39" s="595"/>
      <c r="T39" s="595"/>
      <c r="U39" s="806"/>
      <c r="V39" s="808"/>
      <c r="W39" s="807"/>
      <c r="X39" s="809"/>
    </row>
    <row r="40" spans="1:24" x14ac:dyDescent="0.25">
      <c r="A40" s="574" t="s">
        <v>1265</v>
      </c>
      <c r="B40" s="599"/>
      <c r="C40" s="599"/>
      <c r="D40" s="599"/>
      <c r="E40" s="599"/>
      <c r="F40" s="599"/>
      <c r="G40" s="599"/>
      <c r="H40" s="599"/>
      <c r="I40" s="599"/>
      <c r="J40" s="599"/>
      <c r="K40" s="600"/>
      <c r="L40" s="586"/>
      <c r="M40" s="586"/>
      <c r="N40" s="586" t="e">
        <f t="shared" si="3"/>
        <v>#DIV/0!</v>
      </c>
      <c r="O40" s="844"/>
      <c r="P40" s="586" t="e">
        <f t="shared" si="4"/>
        <v>#DIV/0!</v>
      </c>
      <c r="Q40" s="844">
        <f t="shared" si="5"/>
        <v>0</v>
      </c>
      <c r="R40" s="586"/>
      <c r="S40" s="586"/>
      <c r="T40" s="586"/>
      <c r="U40" s="587"/>
      <c r="V40" s="808"/>
      <c r="W40" s="807"/>
      <c r="X40" s="809"/>
    </row>
    <row r="41" spans="1:24" x14ac:dyDescent="0.25">
      <c r="A41" s="574" t="s">
        <v>1266</v>
      </c>
      <c r="B41" s="599"/>
      <c r="C41" s="599"/>
      <c r="D41" s="599"/>
      <c r="E41" s="599"/>
      <c r="F41" s="599"/>
      <c r="G41" s="599"/>
      <c r="H41" s="599"/>
      <c r="I41" s="599"/>
      <c r="J41" s="599"/>
      <c r="K41" s="600"/>
      <c r="L41" s="586"/>
      <c r="M41" s="586"/>
      <c r="N41" s="586" t="e">
        <f t="shared" si="3"/>
        <v>#DIV/0!</v>
      </c>
      <c r="O41" s="844"/>
      <c r="P41" s="586" t="e">
        <f t="shared" si="4"/>
        <v>#DIV/0!</v>
      </c>
      <c r="Q41" s="844">
        <f t="shared" si="5"/>
        <v>0</v>
      </c>
      <c r="R41" s="586"/>
      <c r="S41" s="586"/>
      <c r="T41" s="586"/>
      <c r="U41" s="587"/>
      <c r="V41" s="808"/>
      <c r="W41" s="807"/>
      <c r="X41" s="809"/>
    </row>
    <row r="42" spans="1:24" x14ac:dyDescent="0.25">
      <c r="A42" s="574"/>
      <c r="B42" s="599"/>
      <c r="C42" s="599"/>
      <c r="D42" s="599"/>
      <c r="E42" s="599"/>
      <c r="F42" s="599"/>
      <c r="G42" s="599"/>
      <c r="H42" s="599"/>
      <c r="I42" s="599"/>
      <c r="J42" s="599"/>
      <c r="K42" s="600"/>
      <c r="L42" s="586"/>
      <c r="M42" s="586"/>
      <c r="N42" s="586" t="e">
        <f t="shared" si="3"/>
        <v>#DIV/0!</v>
      </c>
      <c r="O42" s="844"/>
      <c r="P42" s="586" t="e">
        <f t="shared" si="4"/>
        <v>#DIV/0!</v>
      </c>
      <c r="Q42" s="844">
        <f t="shared" si="5"/>
        <v>0</v>
      </c>
      <c r="R42" s="586"/>
      <c r="S42" s="586"/>
      <c r="T42" s="586"/>
      <c r="U42" s="587"/>
      <c r="V42" s="808"/>
      <c r="W42" s="807"/>
      <c r="X42" s="809"/>
    </row>
    <row r="43" spans="1:24" x14ac:dyDescent="0.25">
      <c r="A43" s="574" t="s">
        <v>1267</v>
      </c>
      <c r="B43" s="599"/>
      <c r="C43" s="599"/>
      <c r="D43" s="599"/>
      <c r="E43" s="599"/>
      <c r="F43" s="599"/>
      <c r="G43" s="599"/>
      <c r="H43" s="599"/>
      <c r="I43" s="599"/>
      <c r="J43" s="599"/>
      <c r="K43" s="600"/>
      <c r="L43" s="586"/>
      <c r="M43" s="586"/>
      <c r="N43" s="586" t="e">
        <f t="shared" si="3"/>
        <v>#DIV/0!</v>
      </c>
      <c r="O43" s="844"/>
      <c r="P43" s="586" t="e">
        <f t="shared" si="4"/>
        <v>#DIV/0!</v>
      </c>
      <c r="Q43" s="844">
        <f t="shared" si="5"/>
        <v>0</v>
      </c>
      <c r="R43" s="586"/>
      <c r="S43" s="586"/>
      <c r="T43" s="586"/>
      <c r="U43" s="587"/>
      <c r="V43" s="808"/>
      <c r="W43" s="807"/>
      <c r="X43" s="809"/>
    </row>
    <row r="44" spans="1:24" x14ac:dyDescent="0.25">
      <c r="A44" s="580" t="s">
        <v>1260</v>
      </c>
      <c r="B44" s="599"/>
      <c r="C44" s="599"/>
      <c r="D44" s="599"/>
      <c r="E44" s="599"/>
      <c r="F44" s="599"/>
      <c r="G44" s="599"/>
      <c r="H44" s="599"/>
      <c r="I44" s="599"/>
      <c r="J44" s="599"/>
      <c r="K44" s="600"/>
      <c r="L44" s="586"/>
      <c r="M44" s="586"/>
      <c r="N44" s="586" t="e">
        <f t="shared" si="3"/>
        <v>#DIV/0!</v>
      </c>
      <c r="O44" s="844"/>
      <c r="P44" s="586" t="e">
        <f t="shared" si="4"/>
        <v>#DIV/0!</v>
      </c>
      <c r="Q44" s="844">
        <f t="shared" si="5"/>
        <v>0</v>
      </c>
      <c r="R44" s="586"/>
      <c r="S44" s="586"/>
      <c r="T44" s="586"/>
      <c r="U44" s="587"/>
      <c r="V44" s="808"/>
      <c r="W44" s="807"/>
      <c r="X44" s="809"/>
    </row>
    <row r="45" spans="1:24" x14ac:dyDescent="0.25">
      <c r="A45" s="574" t="s">
        <v>1268</v>
      </c>
      <c r="B45" s="599"/>
      <c r="C45" s="599"/>
      <c r="D45" s="599"/>
      <c r="E45" s="599"/>
      <c r="F45" s="599"/>
      <c r="G45" s="599"/>
      <c r="H45" s="599"/>
      <c r="I45" s="599"/>
      <c r="J45" s="599"/>
      <c r="K45" s="600"/>
      <c r="L45" s="586"/>
      <c r="M45" s="586"/>
      <c r="N45" s="586" t="e">
        <f t="shared" si="3"/>
        <v>#DIV/0!</v>
      </c>
      <c r="O45" s="844"/>
      <c r="P45" s="586" t="e">
        <f t="shared" si="4"/>
        <v>#DIV/0!</v>
      </c>
      <c r="Q45" s="844">
        <f t="shared" si="5"/>
        <v>0</v>
      </c>
      <c r="R45" s="586"/>
      <c r="S45" s="586"/>
      <c r="T45" s="586"/>
      <c r="U45" s="587"/>
      <c r="V45" s="808"/>
      <c r="W45" s="807"/>
      <c r="X45" s="809"/>
    </row>
    <row r="46" spans="1:24" x14ac:dyDescent="0.25">
      <c r="A46" s="574" t="s">
        <v>1269</v>
      </c>
      <c r="B46" s="599"/>
      <c r="C46" s="599"/>
      <c r="D46" s="599"/>
      <c r="E46" s="599"/>
      <c r="F46" s="599"/>
      <c r="G46" s="599"/>
      <c r="H46" s="599"/>
      <c r="I46" s="599"/>
      <c r="J46" s="599"/>
      <c r="K46" s="600"/>
      <c r="L46" s="586"/>
      <c r="M46" s="586"/>
      <c r="N46" s="586" t="e">
        <f t="shared" si="3"/>
        <v>#DIV/0!</v>
      </c>
      <c r="O46" s="844"/>
      <c r="P46" s="586" t="e">
        <f t="shared" si="4"/>
        <v>#DIV/0!</v>
      </c>
      <c r="Q46" s="844">
        <f t="shared" si="5"/>
        <v>0</v>
      </c>
      <c r="R46" s="586"/>
      <c r="S46" s="586"/>
      <c r="T46" s="586"/>
      <c r="U46" s="587"/>
      <c r="V46" s="808"/>
      <c r="W46" s="807"/>
      <c r="X46" s="809"/>
    </row>
    <row r="47" spans="1:24" x14ac:dyDescent="0.25">
      <c r="A47" s="574"/>
      <c r="B47" s="599"/>
      <c r="C47" s="599"/>
      <c r="D47" s="599"/>
      <c r="E47" s="599"/>
      <c r="F47" s="599"/>
      <c r="G47" s="599"/>
      <c r="H47" s="599"/>
      <c r="I47" s="599"/>
      <c r="J47" s="599"/>
      <c r="K47" s="600"/>
      <c r="L47" s="586"/>
      <c r="M47" s="586"/>
      <c r="N47" s="586" t="e">
        <f t="shared" si="3"/>
        <v>#DIV/0!</v>
      </c>
      <c r="O47" s="844"/>
      <c r="P47" s="586" t="e">
        <f t="shared" si="4"/>
        <v>#DIV/0!</v>
      </c>
      <c r="Q47" s="844">
        <f t="shared" si="5"/>
        <v>0</v>
      </c>
      <c r="R47" s="586"/>
      <c r="S47" s="586"/>
      <c r="T47" s="586"/>
      <c r="U47" s="587"/>
      <c r="V47" s="808"/>
      <c r="W47" s="807"/>
      <c r="X47" s="809"/>
    </row>
    <row r="48" spans="1:24" x14ac:dyDescent="0.25">
      <c r="A48" s="574" t="s">
        <v>1270</v>
      </c>
      <c r="B48" s="599"/>
      <c r="C48" s="599"/>
      <c r="D48" s="599"/>
      <c r="E48" s="599"/>
      <c r="F48" s="599"/>
      <c r="G48" s="599"/>
      <c r="H48" s="599"/>
      <c r="I48" s="599"/>
      <c r="J48" s="599"/>
      <c r="K48" s="600"/>
      <c r="L48" s="586"/>
      <c r="M48" s="586"/>
      <c r="N48" s="586" t="e">
        <f t="shared" si="3"/>
        <v>#DIV/0!</v>
      </c>
      <c r="O48" s="844"/>
      <c r="P48" s="586" t="e">
        <f t="shared" si="4"/>
        <v>#DIV/0!</v>
      </c>
      <c r="Q48" s="844">
        <f t="shared" si="5"/>
        <v>0</v>
      </c>
      <c r="R48" s="586"/>
      <c r="S48" s="586"/>
      <c r="T48" s="586"/>
      <c r="U48" s="587"/>
      <c r="V48" s="808"/>
      <c r="W48" s="807"/>
      <c r="X48" s="809"/>
    </row>
    <row r="49" spans="1:24" x14ac:dyDescent="0.25">
      <c r="A49" s="580" t="s">
        <v>1260</v>
      </c>
      <c r="B49" s="599"/>
      <c r="C49" s="599"/>
      <c r="D49" s="599"/>
      <c r="E49" s="599"/>
      <c r="F49" s="599"/>
      <c r="G49" s="599"/>
      <c r="H49" s="599"/>
      <c r="I49" s="599"/>
      <c r="J49" s="599"/>
      <c r="K49" s="600"/>
      <c r="L49" s="586"/>
      <c r="M49" s="586"/>
      <c r="N49" s="586" t="e">
        <f t="shared" si="3"/>
        <v>#DIV/0!</v>
      </c>
      <c r="O49" s="844"/>
      <c r="P49" s="586" t="e">
        <f t="shared" si="4"/>
        <v>#DIV/0!</v>
      </c>
      <c r="Q49" s="844">
        <f t="shared" si="5"/>
        <v>0</v>
      </c>
      <c r="R49" s="586"/>
      <c r="S49" s="586"/>
      <c r="T49" s="586"/>
      <c r="U49" s="587"/>
      <c r="V49" s="808"/>
      <c r="W49" s="807"/>
      <c r="X49" s="809"/>
    </row>
    <row r="50" spans="1:24" x14ac:dyDescent="0.25">
      <c r="A50" s="574" t="s">
        <v>1271</v>
      </c>
      <c r="B50" s="599"/>
      <c r="C50" s="599"/>
      <c r="D50" s="599"/>
      <c r="E50" s="599"/>
      <c r="F50" s="599"/>
      <c r="G50" s="599"/>
      <c r="H50" s="599"/>
      <c r="I50" s="599"/>
      <c r="J50" s="599"/>
      <c r="K50" s="600"/>
      <c r="L50" s="586"/>
      <c r="M50" s="586"/>
      <c r="N50" s="586" t="e">
        <f t="shared" si="3"/>
        <v>#DIV/0!</v>
      </c>
      <c r="O50" s="844"/>
      <c r="P50" s="586" t="e">
        <f t="shared" si="4"/>
        <v>#DIV/0!</v>
      </c>
      <c r="Q50" s="844">
        <f t="shared" si="5"/>
        <v>0</v>
      </c>
      <c r="R50" s="586"/>
      <c r="S50" s="586"/>
      <c r="T50" s="586"/>
      <c r="U50" s="587"/>
      <c r="V50" s="808"/>
      <c r="W50" s="807"/>
      <c r="X50" s="809"/>
    </row>
    <row r="51" spans="1:24" x14ac:dyDescent="0.25">
      <c r="A51" s="574" t="s">
        <v>1272</v>
      </c>
      <c r="B51" s="599"/>
      <c r="C51" s="599"/>
      <c r="D51" s="599"/>
      <c r="E51" s="599"/>
      <c r="F51" s="599"/>
      <c r="G51" s="599"/>
      <c r="H51" s="599"/>
      <c r="I51" s="599"/>
      <c r="J51" s="599"/>
      <c r="K51" s="600"/>
      <c r="L51" s="586"/>
      <c r="M51" s="586"/>
      <c r="N51" s="586" t="e">
        <f t="shared" si="3"/>
        <v>#DIV/0!</v>
      </c>
      <c r="O51" s="844"/>
      <c r="P51" s="586" t="e">
        <f t="shared" si="4"/>
        <v>#DIV/0!</v>
      </c>
      <c r="Q51" s="844">
        <f t="shared" si="5"/>
        <v>0</v>
      </c>
      <c r="R51" s="586"/>
      <c r="S51" s="586"/>
      <c r="T51" s="586"/>
      <c r="U51" s="587"/>
      <c r="V51" s="808"/>
      <c r="W51" s="807"/>
      <c r="X51" s="809"/>
    </row>
    <row r="52" spans="1:24" x14ac:dyDescent="0.25">
      <c r="A52" s="574"/>
      <c r="B52" s="599"/>
      <c r="C52" s="599"/>
      <c r="D52" s="599"/>
      <c r="E52" s="599"/>
      <c r="F52" s="599"/>
      <c r="G52" s="599"/>
      <c r="H52" s="599"/>
      <c r="I52" s="599"/>
      <c r="J52" s="599"/>
      <c r="K52" s="600"/>
      <c r="L52" s="586"/>
      <c r="M52" s="586"/>
      <c r="N52" s="586" t="e">
        <f t="shared" si="3"/>
        <v>#DIV/0!</v>
      </c>
      <c r="O52" s="844"/>
      <c r="P52" s="586" t="e">
        <f t="shared" si="4"/>
        <v>#DIV/0!</v>
      </c>
      <c r="Q52" s="844">
        <f t="shared" si="5"/>
        <v>0</v>
      </c>
      <c r="R52" s="586"/>
      <c r="S52" s="586"/>
      <c r="T52" s="586"/>
      <c r="U52" s="587"/>
      <c r="V52" s="808"/>
      <c r="W52" s="807"/>
      <c r="X52" s="809"/>
    </row>
    <row r="53" spans="1:24" x14ac:dyDescent="0.25">
      <c r="A53" s="574" t="s">
        <v>1273</v>
      </c>
      <c r="B53" s="599"/>
      <c r="C53" s="599"/>
      <c r="D53" s="599"/>
      <c r="E53" s="599"/>
      <c r="F53" s="599"/>
      <c r="G53" s="599"/>
      <c r="H53" s="599"/>
      <c r="I53" s="599"/>
      <c r="J53" s="599"/>
      <c r="K53" s="600"/>
      <c r="L53" s="586"/>
      <c r="M53" s="586"/>
      <c r="N53" s="586" t="e">
        <f t="shared" si="3"/>
        <v>#DIV/0!</v>
      </c>
      <c r="O53" s="844"/>
      <c r="P53" s="586" t="e">
        <f t="shared" si="4"/>
        <v>#DIV/0!</v>
      </c>
      <c r="Q53" s="844">
        <f t="shared" si="5"/>
        <v>0</v>
      </c>
      <c r="R53" s="586"/>
      <c r="S53" s="586"/>
      <c r="T53" s="586"/>
      <c r="U53" s="587"/>
      <c r="V53" s="808"/>
      <c r="W53" s="807"/>
      <c r="X53" s="809"/>
    </row>
    <row r="54" spans="1:24" ht="13.5" thickBot="1" x14ac:dyDescent="0.3">
      <c r="A54" s="574" t="s">
        <v>1260</v>
      </c>
      <c r="B54" s="599"/>
      <c r="C54" s="599"/>
      <c r="D54" s="599"/>
      <c r="E54" s="599"/>
      <c r="F54" s="599"/>
      <c r="G54" s="599"/>
      <c r="H54" s="599"/>
      <c r="I54" s="599"/>
      <c r="J54" s="599"/>
      <c r="K54" s="601"/>
      <c r="L54" s="586"/>
      <c r="M54" s="586"/>
      <c r="N54" s="586" t="e">
        <f t="shared" si="3"/>
        <v>#DIV/0!</v>
      </c>
      <c r="O54" s="844"/>
      <c r="P54" s="586" t="e">
        <f t="shared" si="4"/>
        <v>#DIV/0!</v>
      </c>
      <c r="Q54" s="844">
        <f t="shared" si="5"/>
        <v>0</v>
      </c>
      <c r="R54" s="586"/>
      <c r="S54" s="586"/>
      <c r="T54" s="586"/>
      <c r="U54" s="587"/>
      <c r="V54" s="810"/>
      <c r="W54" s="811"/>
      <c r="X54" s="812"/>
    </row>
    <row r="55" spans="1:24" ht="26.25" customHeight="1" thickBot="1" x14ac:dyDescent="0.3">
      <c r="A55" s="884" t="s">
        <v>1274</v>
      </c>
      <c r="B55" s="885"/>
      <c r="C55" s="602"/>
      <c r="D55" s="602"/>
      <c r="E55" s="829">
        <f>+(E7*$K$7)</f>
        <v>0</v>
      </c>
      <c r="F55" s="602"/>
      <c r="G55" s="829">
        <f>+(G7*$K$7)</f>
        <v>0</v>
      </c>
      <c r="H55" s="602"/>
      <c r="I55" s="602"/>
      <c r="J55" s="829">
        <f>+(J7*$K$7)</f>
        <v>0</v>
      </c>
      <c r="K55" s="603"/>
      <c r="L55" s="604">
        <f>+L7</f>
        <v>0</v>
      </c>
      <c r="M55" s="604">
        <f>+M7</f>
        <v>0</v>
      </c>
      <c r="N55" s="830" t="e">
        <f t="shared" si="3"/>
        <v>#DIV/0!</v>
      </c>
      <c r="O55" s="837"/>
      <c r="P55" s="830" t="e">
        <f t="shared" si="4"/>
        <v>#DIV/0!</v>
      </c>
      <c r="Q55" s="837">
        <f t="shared" si="5"/>
        <v>0</v>
      </c>
      <c r="R55" s="604">
        <f t="shared" ref="R55:S55" si="6">+R7</f>
        <v>0</v>
      </c>
      <c r="S55" s="604">
        <f t="shared" si="6"/>
        <v>0</v>
      </c>
      <c r="T55" s="830" t="e">
        <f>+S55/R55</f>
        <v>#DIV/0!</v>
      </c>
      <c r="U55" s="604"/>
    </row>
    <row r="56" spans="1:24" ht="19.5" customHeight="1" x14ac:dyDescent="0.25">
      <c r="A56" s="886" t="s">
        <v>1275</v>
      </c>
      <c r="B56" s="886"/>
      <c r="C56" s="886"/>
      <c r="D56" s="886"/>
      <c r="E56" s="886"/>
      <c r="F56" s="886"/>
      <c r="G56" s="886"/>
      <c r="H56" s="886"/>
      <c r="I56" s="886"/>
      <c r="J56" s="886"/>
      <c r="K56" s="886"/>
      <c r="L56" s="886"/>
      <c r="M56" s="886"/>
      <c r="N56" s="886"/>
      <c r="O56" s="886"/>
      <c r="P56" s="886"/>
      <c r="Q56" s="886"/>
      <c r="R56" s="886"/>
      <c r="S56" s="886"/>
      <c r="T56" s="886"/>
      <c r="U56" s="886"/>
    </row>
    <row r="57" spans="1:24" x14ac:dyDescent="0.25">
      <c r="U57" s="605"/>
    </row>
    <row r="58" spans="1:24" ht="23.25" customHeight="1" x14ac:dyDescent="0.25">
      <c r="A58" s="874"/>
      <c r="B58" s="874"/>
      <c r="C58" s="874"/>
      <c r="D58" s="874"/>
      <c r="E58" s="874"/>
      <c r="F58" s="874"/>
      <c r="G58" s="874"/>
      <c r="H58" s="874"/>
      <c r="I58" s="874"/>
      <c r="J58" s="874"/>
      <c r="K58" s="874"/>
      <c r="L58" s="874"/>
      <c r="M58" s="874"/>
      <c r="N58" s="874"/>
      <c r="O58" s="874"/>
      <c r="P58" s="874"/>
      <c r="Q58" s="874"/>
      <c r="R58" s="874"/>
      <c r="S58" s="874"/>
      <c r="T58" s="874"/>
    </row>
    <row r="59" spans="1:24" ht="19.5" customHeight="1" x14ac:dyDescent="0.25">
      <c r="A59" s="874"/>
      <c r="B59" s="874"/>
      <c r="C59" s="606"/>
      <c r="D59" s="606"/>
      <c r="E59" s="606"/>
      <c r="F59" s="606"/>
      <c r="G59" s="606"/>
      <c r="H59" s="606"/>
      <c r="I59" s="606"/>
      <c r="J59" s="606"/>
      <c r="K59" s="606"/>
      <c r="L59" s="874"/>
      <c r="M59" s="874"/>
      <c r="N59" s="874"/>
      <c r="O59" s="874"/>
      <c r="P59" s="874"/>
      <c r="Q59" s="874"/>
      <c r="R59" s="874"/>
      <c r="S59" s="874"/>
      <c r="T59" s="874"/>
    </row>
    <row r="60" spans="1:24" ht="59.25" customHeight="1" x14ac:dyDescent="0.25">
      <c r="A60" s="875"/>
      <c r="B60" s="875"/>
      <c r="C60" s="607"/>
      <c r="D60" s="607"/>
      <c r="E60" s="607"/>
      <c r="F60" s="607"/>
      <c r="G60" s="607"/>
      <c r="H60" s="607"/>
      <c r="I60" s="607"/>
      <c r="J60" s="607"/>
      <c r="K60" s="607"/>
      <c r="L60" s="876"/>
      <c r="M60" s="876"/>
      <c r="N60" s="876"/>
      <c r="O60" s="876"/>
      <c r="P60" s="876"/>
      <c r="Q60" s="876"/>
      <c r="R60" s="876"/>
      <c r="S60" s="876"/>
      <c r="T60" s="876"/>
    </row>
    <row r="61" spans="1:24" ht="42.75" customHeight="1" x14ac:dyDescent="0.25">
      <c r="A61" s="875"/>
      <c r="B61" s="875"/>
      <c r="C61" s="607"/>
      <c r="D61" s="607"/>
      <c r="E61" s="607"/>
      <c r="F61" s="607"/>
      <c r="G61" s="607"/>
      <c r="H61" s="607"/>
      <c r="I61" s="607"/>
      <c r="J61" s="607"/>
      <c r="K61" s="607"/>
      <c r="L61" s="876"/>
      <c r="M61" s="876"/>
      <c r="N61" s="876"/>
      <c r="O61" s="876"/>
      <c r="P61" s="876"/>
      <c r="Q61" s="876"/>
      <c r="R61" s="876"/>
      <c r="S61" s="876"/>
      <c r="T61" s="876"/>
    </row>
    <row r="62" spans="1:24" ht="27" customHeight="1" x14ac:dyDescent="0.25">
      <c r="A62" s="875"/>
      <c r="B62" s="875"/>
      <c r="C62" s="607"/>
      <c r="D62" s="607"/>
      <c r="E62" s="607"/>
      <c r="F62" s="607"/>
      <c r="G62" s="607"/>
      <c r="H62" s="607"/>
      <c r="I62" s="607"/>
      <c r="J62" s="607"/>
      <c r="K62" s="607"/>
      <c r="L62" s="876"/>
      <c r="M62" s="876"/>
      <c r="N62" s="876"/>
      <c r="O62" s="876"/>
      <c r="P62" s="876"/>
      <c r="Q62" s="876"/>
      <c r="R62" s="876"/>
      <c r="S62" s="876"/>
      <c r="T62" s="876"/>
    </row>
    <row r="63" spans="1:24" ht="40.5" customHeight="1" x14ac:dyDescent="0.25">
      <c r="A63" s="875"/>
      <c r="B63" s="875"/>
      <c r="C63" s="607"/>
      <c r="D63" s="607"/>
      <c r="E63" s="607"/>
      <c r="F63" s="607"/>
      <c r="G63" s="607"/>
      <c r="H63" s="607"/>
      <c r="I63" s="607"/>
      <c r="J63" s="607"/>
      <c r="K63" s="607"/>
      <c r="L63" s="876"/>
      <c r="M63" s="876"/>
      <c r="N63" s="876"/>
      <c r="O63" s="876"/>
      <c r="P63" s="876"/>
      <c r="Q63" s="876"/>
      <c r="R63" s="876"/>
      <c r="S63" s="876"/>
      <c r="T63" s="876"/>
    </row>
    <row r="64" spans="1:24" ht="35.25" customHeight="1" x14ac:dyDescent="0.25">
      <c r="A64" s="875"/>
      <c r="B64" s="875"/>
      <c r="C64" s="607"/>
      <c r="D64" s="607"/>
      <c r="E64" s="607"/>
      <c r="F64" s="607"/>
      <c r="G64" s="607"/>
      <c r="H64" s="607"/>
      <c r="I64" s="607"/>
      <c r="J64" s="607"/>
      <c r="K64" s="607"/>
      <c r="L64" s="876"/>
      <c r="M64" s="876"/>
      <c r="N64" s="876"/>
      <c r="O64" s="876"/>
      <c r="P64" s="876"/>
      <c r="Q64" s="876"/>
      <c r="R64" s="876"/>
      <c r="S64" s="876"/>
      <c r="T64" s="876"/>
    </row>
    <row r="65" spans="1:20" ht="41.25" customHeight="1" x14ac:dyDescent="0.25">
      <c r="A65" s="875"/>
      <c r="B65" s="875"/>
      <c r="C65" s="607"/>
      <c r="D65" s="607"/>
      <c r="E65" s="607"/>
      <c r="F65" s="607"/>
      <c r="G65" s="607"/>
      <c r="H65" s="607"/>
      <c r="I65" s="607"/>
      <c r="J65" s="607"/>
      <c r="K65" s="607"/>
      <c r="L65" s="876"/>
      <c r="M65" s="876"/>
      <c r="N65" s="876"/>
      <c r="O65" s="876"/>
      <c r="P65" s="876"/>
      <c r="Q65" s="876"/>
      <c r="R65" s="876"/>
      <c r="S65" s="876"/>
      <c r="T65" s="876"/>
    </row>
    <row r="66" spans="1:20" ht="39" customHeight="1" x14ac:dyDescent="0.25">
      <c r="A66" s="875"/>
      <c r="B66" s="875"/>
      <c r="C66" s="607"/>
      <c r="D66" s="607"/>
      <c r="E66" s="607"/>
      <c r="F66" s="607"/>
      <c r="G66" s="607"/>
      <c r="H66" s="607"/>
      <c r="I66" s="607"/>
      <c r="J66" s="607"/>
      <c r="K66" s="607"/>
      <c r="L66" s="876"/>
      <c r="M66" s="876"/>
      <c r="N66" s="876"/>
      <c r="O66" s="876"/>
      <c r="P66" s="876"/>
      <c r="Q66" s="876"/>
      <c r="R66" s="876"/>
      <c r="S66" s="876"/>
      <c r="T66" s="876"/>
    </row>
    <row r="67" spans="1:20" ht="81" customHeight="1" x14ac:dyDescent="0.25">
      <c r="A67" s="875"/>
      <c r="B67" s="875"/>
      <c r="C67" s="607"/>
      <c r="D67" s="607"/>
      <c r="E67" s="607"/>
      <c r="F67" s="607"/>
      <c r="G67" s="607"/>
      <c r="H67" s="607"/>
      <c r="I67" s="607"/>
      <c r="J67" s="607"/>
      <c r="K67" s="607"/>
      <c r="L67" s="876"/>
      <c r="M67" s="876"/>
      <c r="N67" s="876"/>
      <c r="O67" s="876"/>
      <c r="P67" s="876"/>
      <c r="Q67" s="876"/>
      <c r="R67" s="876"/>
      <c r="S67" s="876"/>
      <c r="T67" s="876"/>
    </row>
    <row r="68" spans="1:20" ht="33.75" customHeight="1" x14ac:dyDescent="0.25">
      <c r="A68" s="875"/>
      <c r="B68" s="875"/>
      <c r="C68" s="607"/>
      <c r="D68" s="607"/>
      <c r="E68" s="607"/>
      <c r="F68" s="607"/>
      <c r="G68" s="607"/>
      <c r="H68" s="607"/>
      <c r="I68" s="607"/>
      <c r="J68" s="607"/>
      <c r="K68" s="607"/>
      <c r="L68" s="876"/>
      <c r="M68" s="876"/>
      <c r="N68" s="876"/>
      <c r="O68" s="876"/>
      <c r="P68" s="876"/>
      <c r="Q68" s="876"/>
      <c r="R68" s="876"/>
      <c r="S68" s="876"/>
      <c r="T68" s="876"/>
    </row>
    <row r="69" spans="1:20" ht="147.75" customHeight="1" x14ac:dyDescent="0.25">
      <c r="A69" s="875"/>
      <c r="B69" s="875"/>
      <c r="C69" s="607"/>
      <c r="D69" s="607"/>
      <c r="E69" s="607"/>
      <c r="F69" s="607"/>
      <c r="G69" s="607"/>
      <c r="H69" s="607"/>
      <c r="I69" s="607"/>
      <c r="J69" s="607"/>
      <c r="K69" s="607"/>
      <c r="L69" s="876"/>
      <c r="M69" s="876"/>
      <c r="N69" s="876"/>
      <c r="O69" s="876"/>
      <c r="P69" s="876"/>
      <c r="Q69" s="876"/>
      <c r="R69" s="876"/>
      <c r="S69" s="876"/>
      <c r="T69" s="876"/>
    </row>
    <row r="70" spans="1:20" ht="36" customHeight="1" x14ac:dyDescent="0.25">
      <c r="A70" s="875"/>
      <c r="B70" s="875"/>
      <c r="C70" s="607"/>
      <c r="D70" s="607"/>
      <c r="E70" s="607"/>
      <c r="F70" s="607"/>
      <c r="G70" s="607"/>
      <c r="H70" s="607"/>
      <c r="I70" s="607"/>
      <c r="J70" s="607"/>
      <c r="K70" s="607"/>
      <c r="L70" s="876"/>
      <c r="M70" s="876"/>
      <c r="N70" s="876"/>
      <c r="O70" s="876"/>
      <c r="P70" s="876"/>
      <c r="Q70" s="876"/>
      <c r="R70" s="876"/>
      <c r="S70" s="876"/>
      <c r="T70" s="876"/>
    </row>
    <row r="71" spans="1:20" ht="82.5" customHeight="1" x14ac:dyDescent="0.25">
      <c r="A71" s="875"/>
      <c r="B71" s="875"/>
      <c r="C71" s="607"/>
      <c r="D71" s="607"/>
      <c r="E71" s="607"/>
      <c r="F71" s="607"/>
      <c r="G71" s="607"/>
      <c r="H71" s="607"/>
      <c r="I71" s="607"/>
      <c r="J71" s="607"/>
      <c r="K71" s="607"/>
      <c r="L71" s="876"/>
      <c r="M71" s="876"/>
      <c r="N71" s="876"/>
      <c r="O71" s="876"/>
      <c r="P71" s="876"/>
      <c r="Q71" s="876"/>
      <c r="R71" s="876"/>
      <c r="S71" s="876"/>
      <c r="T71" s="876"/>
    </row>
    <row r="72" spans="1:20" ht="22.5" customHeight="1" x14ac:dyDescent="0.25">
      <c r="A72" s="875"/>
      <c r="B72" s="887"/>
      <c r="C72" s="887"/>
      <c r="D72" s="887"/>
      <c r="E72" s="887"/>
      <c r="F72" s="887"/>
      <c r="G72" s="887"/>
      <c r="H72" s="887"/>
      <c r="I72" s="887"/>
      <c r="J72" s="887"/>
      <c r="K72" s="887"/>
      <c r="L72" s="887"/>
      <c r="M72" s="887"/>
      <c r="N72" s="887"/>
      <c r="O72" s="887"/>
      <c r="P72" s="887"/>
      <c r="Q72" s="887"/>
      <c r="R72" s="887"/>
      <c r="S72" s="887"/>
      <c r="T72" s="887"/>
    </row>
  </sheetData>
  <mergeCells count="40">
    <mergeCell ref="A70:B70"/>
    <mergeCell ref="L70:T70"/>
    <mergeCell ref="A71:B71"/>
    <mergeCell ref="L71:T71"/>
    <mergeCell ref="A72:T72"/>
    <mergeCell ref="A61:B61"/>
    <mergeCell ref="L61:T61"/>
    <mergeCell ref="A62:B62"/>
    <mergeCell ref="L62:T62"/>
    <mergeCell ref="A63:B63"/>
    <mergeCell ref="L63:T63"/>
    <mergeCell ref="A69:B69"/>
    <mergeCell ref="L69:T69"/>
    <mergeCell ref="A64:B64"/>
    <mergeCell ref="L64:T64"/>
    <mergeCell ref="A65:B65"/>
    <mergeCell ref="L65:T65"/>
    <mergeCell ref="A66:B66"/>
    <mergeCell ref="L66:T66"/>
    <mergeCell ref="A67:B67"/>
    <mergeCell ref="L67:T67"/>
    <mergeCell ref="A68:B68"/>
    <mergeCell ref="L68:T68"/>
    <mergeCell ref="L59:T59"/>
    <mergeCell ref="A60:B60"/>
    <mergeCell ref="L60:T60"/>
    <mergeCell ref="A5:A6"/>
    <mergeCell ref="B5:K5"/>
    <mergeCell ref="L5:T5"/>
    <mergeCell ref="A55:B55"/>
    <mergeCell ref="A56:U56"/>
    <mergeCell ref="A58:T58"/>
    <mergeCell ref="A59:B59"/>
    <mergeCell ref="A2:X2"/>
    <mergeCell ref="A3:X3"/>
    <mergeCell ref="A1:X1"/>
    <mergeCell ref="V5:V6"/>
    <mergeCell ref="W5:W6"/>
    <mergeCell ref="X5:X6"/>
    <mergeCell ref="U5:U6"/>
  </mergeCells>
  <printOptions horizontalCentered="1" verticalCentered="1"/>
  <pageMargins left="0" right="0" top="0.98425196850393704" bottom="0.98425196850393704" header="0" footer="0"/>
  <pageSetup scale="49"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Hoja1!$A$1:$A$10</xm:f>
          </x14:formula1>
          <xm:sqref>V7:V54</xm:sqref>
        </x14:dataValidation>
        <x14:dataValidation type="list" allowBlank="1" showInputMessage="1" showErrorMessage="1">
          <x14:formula1>
            <xm:f>Hoja1!$B$1:$B$28</xm:f>
          </x14:formula1>
          <xm:sqref>W7:W54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A3" workbookViewId="0">
      <selection sqref="A1:XFD1048576"/>
    </sheetView>
  </sheetViews>
  <sheetFormatPr baseColWidth="10" defaultRowHeight="12.75" x14ac:dyDescent="0.2"/>
  <cols>
    <col min="1" max="16384" width="11.42578125" style="800"/>
  </cols>
  <sheetData>
    <row r="1" spans="1:2" x14ac:dyDescent="0.2">
      <c r="A1" s="800" t="s">
        <v>1921</v>
      </c>
      <c r="B1" s="801" t="s">
        <v>1147</v>
      </c>
    </row>
    <row r="2" spans="1:2" x14ac:dyDescent="0.2">
      <c r="A2" s="800" t="s">
        <v>1922</v>
      </c>
      <c r="B2" s="801" t="s">
        <v>131</v>
      </c>
    </row>
    <row r="3" spans="1:2" x14ac:dyDescent="0.2">
      <c r="A3" s="800" t="s">
        <v>1923</v>
      </c>
      <c r="B3" s="801" t="s">
        <v>162</v>
      </c>
    </row>
    <row r="4" spans="1:2" x14ac:dyDescent="0.2">
      <c r="A4" s="800" t="s">
        <v>1924</v>
      </c>
      <c r="B4" s="801" t="s">
        <v>183</v>
      </c>
    </row>
    <row r="5" spans="1:2" x14ac:dyDescent="0.2">
      <c r="A5" s="800" t="s">
        <v>1925</v>
      </c>
      <c r="B5" s="801" t="s">
        <v>200</v>
      </c>
    </row>
    <row r="6" spans="1:2" x14ac:dyDescent="0.2">
      <c r="A6" s="800" t="s">
        <v>1926</v>
      </c>
      <c r="B6" s="801" t="s">
        <v>220</v>
      </c>
    </row>
    <row r="7" spans="1:2" x14ac:dyDescent="0.2">
      <c r="A7" s="800" t="s">
        <v>1927</v>
      </c>
      <c r="B7" s="801" t="s">
        <v>280</v>
      </c>
    </row>
    <row r="8" spans="1:2" x14ac:dyDescent="0.2">
      <c r="A8" s="800" t="s">
        <v>1928</v>
      </c>
      <c r="B8" s="801" t="s">
        <v>314</v>
      </c>
    </row>
    <row r="9" spans="1:2" x14ac:dyDescent="0.2">
      <c r="A9" s="800" t="s">
        <v>1929</v>
      </c>
      <c r="B9" s="801" t="s">
        <v>348</v>
      </c>
    </row>
    <row r="10" spans="1:2" x14ac:dyDescent="0.2">
      <c r="A10" s="800" t="s">
        <v>1930</v>
      </c>
      <c r="B10" s="801" t="s">
        <v>396</v>
      </c>
    </row>
    <row r="11" spans="1:2" x14ac:dyDescent="0.2">
      <c r="B11" s="801" t="s">
        <v>418</v>
      </c>
    </row>
    <row r="12" spans="1:2" x14ac:dyDescent="0.2">
      <c r="B12" s="801" t="s">
        <v>449</v>
      </c>
    </row>
    <row r="13" spans="1:2" x14ac:dyDescent="0.2">
      <c r="B13" s="801" t="s">
        <v>480</v>
      </c>
    </row>
    <row r="14" spans="1:2" x14ac:dyDescent="0.2">
      <c r="B14" s="801" t="s">
        <v>526</v>
      </c>
    </row>
    <row r="15" spans="1:2" x14ac:dyDescent="0.2">
      <c r="B15" s="801" t="s">
        <v>557</v>
      </c>
    </row>
    <row r="16" spans="1:2" x14ac:dyDescent="0.2">
      <c r="B16" s="801" t="s">
        <v>585</v>
      </c>
    </row>
    <row r="17" spans="2:2" x14ac:dyDescent="0.2">
      <c r="B17" s="801" t="s">
        <v>634</v>
      </c>
    </row>
    <row r="18" spans="2:2" x14ac:dyDescent="0.2">
      <c r="B18" s="801" t="s">
        <v>655</v>
      </c>
    </row>
    <row r="19" spans="2:2" x14ac:dyDescent="0.2">
      <c r="B19" s="801" t="s">
        <v>703</v>
      </c>
    </row>
    <row r="20" spans="2:2" x14ac:dyDescent="0.2">
      <c r="B20" s="801" t="s">
        <v>773</v>
      </c>
    </row>
    <row r="21" spans="2:2" x14ac:dyDescent="0.2">
      <c r="B21" s="801" t="s">
        <v>833</v>
      </c>
    </row>
    <row r="22" spans="2:2" x14ac:dyDescent="0.2">
      <c r="B22" s="801" t="s">
        <v>881</v>
      </c>
    </row>
    <row r="23" spans="2:2" x14ac:dyDescent="0.2">
      <c r="B23" s="801" t="s">
        <v>945</v>
      </c>
    </row>
    <row r="24" spans="2:2" x14ac:dyDescent="0.2">
      <c r="B24" s="801" t="s">
        <v>966</v>
      </c>
    </row>
    <row r="25" spans="2:2" x14ac:dyDescent="0.2">
      <c r="B25" s="801" t="s">
        <v>995</v>
      </c>
    </row>
    <row r="26" spans="2:2" x14ac:dyDescent="0.2">
      <c r="B26" s="801" t="s">
        <v>1065</v>
      </c>
    </row>
    <row r="27" spans="2:2" x14ac:dyDescent="0.2">
      <c r="B27" s="801" t="s">
        <v>1112</v>
      </c>
    </row>
    <row r="28" spans="2:2" x14ac:dyDescent="0.2">
      <c r="B28" s="800" t="s">
        <v>1930</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6"/>
  <sheetViews>
    <sheetView topLeftCell="A8" zoomScale="140" zoomScaleNormal="140" zoomScaleSheetLayoutView="100" workbookViewId="0">
      <selection activeCell="B9" sqref="B9"/>
    </sheetView>
  </sheetViews>
  <sheetFormatPr baseColWidth="10" defaultRowHeight="12.75" x14ac:dyDescent="0.25"/>
  <cols>
    <col min="1" max="1" width="47.42578125" style="608" customWidth="1"/>
    <col min="2" max="2" width="84.140625" style="608" customWidth="1"/>
    <col min="3" max="16384" width="11.42578125" style="608"/>
  </cols>
  <sheetData>
    <row r="1" spans="1:2" ht="130.5" customHeight="1" thickBot="1" x14ac:dyDescent="0.3">
      <c r="A1" s="888"/>
      <c r="B1" s="888"/>
    </row>
    <row r="2" spans="1:2" ht="27" customHeight="1" thickBot="1" x14ac:dyDescent="0.3">
      <c r="A2" s="889" t="s">
        <v>1276</v>
      </c>
      <c r="B2" s="890"/>
    </row>
    <row r="3" spans="1:2" ht="24.75" customHeight="1" thickBot="1" x14ac:dyDescent="0.3">
      <c r="A3" s="891" t="s">
        <v>1277</v>
      </c>
      <c r="B3" s="892"/>
    </row>
    <row r="4" spans="1:2" x14ac:dyDescent="0.25">
      <c r="A4" s="609" t="s">
        <v>1278</v>
      </c>
      <c r="B4" s="609" t="s">
        <v>1279</v>
      </c>
    </row>
    <row r="5" spans="1:2" ht="36" x14ac:dyDescent="0.25">
      <c r="A5" s="610" t="s">
        <v>1869</v>
      </c>
      <c r="B5" s="611" t="s">
        <v>1280</v>
      </c>
    </row>
    <row r="6" spans="1:2" ht="34.5" customHeight="1" x14ac:dyDescent="0.25">
      <c r="A6" s="610" t="s">
        <v>1281</v>
      </c>
      <c r="B6" s="611" t="s">
        <v>1871</v>
      </c>
    </row>
    <row r="7" spans="1:2" ht="24" customHeight="1" x14ac:dyDescent="0.25">
      <c r="A7" s="610" t="s">
        <v>1282</v>
      </c>
      <c r="B7" s="611" t="s">
        <v>1283</v>
      </c>
    </row>
    <row r="8" spans="1:2" ht="32.25" customHeight="1" x14ac:dyDescent="0.25">
      <c r="A8" s="610" t="s">
        <v>1284</v>
      </c>
      <c r="B8" s="611" t="s">
        <v>1285</v>
      </c>
    </row>
    <row r="9" spans="1:2" ht="49.5" customHeight="1" x14ac:dyDescent="0.25">
      <c r="A9" s="610" t="s">
        <v>1286</v>
      </c>
      <c r="B9" s="611" t="s">
        <v>1287</v>
      </c>
    </row>
    <row r="10" spans="1:2" ht="21" customHeight="1" x14ac:dyDescent="0.25">
      <c r="A10" s="610" t="s">
        <v>1872</v>
      </c>
      <c r="B10" s="611" t="s">
        <v>1963</v>
      </c>
    </row>
    <row r="11" spans="1:2" ht="40.5" customHeight="1" x14ac:dyDescent="0.25">
      <c r="A11" s="610" t="s">
        <v>1288</v>
      </c>
      <c r="B11" s="611" t="s">
        <v>1289</v>
      </c>
    </row>
    <row r="12" spans="1:2" ht="21.75" customHeight="1" x14ac:dyDescent="0.25">
      <c r="A12" s="610" t="s">
        <v>1290</v>
      </c>
      <c r="B12" s="611" t="s">
        <v>1291</v>
      </c>
    </row>
    <row r="13" spans="1:2" ht="21.75" customHeight="1" x14ac:dyDescent="0.25">
      <c r="A13" s="610" t="s">
        <v>1292</v>
      </c>
      <c r="B13" s="611" t="s">
        <v>1873</v>
      </c>
    </row>
    <row r="14" spans="1:2" ht="21" customHeight="1" x14ac:dyDescent="0.25">
      <c r="A14" s="610" t="s">
        <v>1293</v>
      </c>
      <c r="B14" s="611" t="s">
        <v>1294</v>
      </c>
    </row>
    <row r="15" spans="1:2" ht="24.75" customHeight="1" x14ac:dyDescent="0.25">
      <c r="A15" s="610" t="s">
        <v>1295</v>
      </c>
      <c r="B15" s="611" t="s">
        <v>1296</v>
      </c>
    </row>
    <row r="16" spans="1:2" ht="22.5" customHeight="1" x14ac:dyDescent="0.25">
      <c r="A16" s="610" t="s">
        <v>1874</v>
      </c>
      <c r="B16" s="611" t="s">
        <v>1297</v>
      </c>
    </row>
    <row r="17" spans="1:2" ht="39" customHeight="1" x14ac:dyDescent="0.25">
      <c r="A17" s="610" t="s">
        <v>1298</v>
      </c>
      <c r="B17" s="611" t="s">
        <v>1299</v>
      </c>
    </row>
    <row r="18" spans="1:2" ht="22.5" customHeight="1" x14ac:dyDescent="0.25">
      <c r="A18" s="610" t="s">
        <v>1300</v>
      </c>
      <c r="B18" s="611" t="s">
        <v>1301</v>
      </c>
    </row>
    <row r="19" spans="1:2" ht="22.5" customHeight="1" x14ac:dyDescent="0.25">
      <c r="A19" s="610" t="s">
        <v>1958</v>
      </c>
      <c r="B19" s="611" t="s">
        <v>1960</v>
      </c>
    </row>
    <row r="20" spans="1:2" ht="22.5" customHeight="1" x14ac:dyDescent="0.25">
      <c r="A20" s="610" t="s">
        <v>1959</v>
      </c>
      <c r="B20" s="611" t="s">
        <v>1962</v>
      </c>
    </row>
    <row r="21" spans="1:2" ht="22.5" customHeight="1" x14ac:dyDescent="0.25">
      <c r="A21" s="610" t="s">
        <v>1947</v>
      </c>
      <c r="B21" s="611" t="s">
        <v>1961</v>
      </c>
    </row>
    <row r="22" spans="1:2" ht="21.75" customHeight="1" x14ac:dyDescent="0.25">
      <c r="A22" s="610" t="s">
        <v>1948</v>
      </c>
      <c r="B22" s="611" t="s">
        <v>1870</v>
      </c>
    </row>
    <row r="23" spans="1:2" ht="25.5" customHeight="1" x14ac:dyDescent="0.25">
      <c r="A23" s="610" t="s">
        <v>1949</v>
      </c>
      <c r="B23" s="611" t="s">
        <v>1841</v>
      </c>
    </row>
    <row r="24" spans="1:2" ht="25.5" customHeight="1" x14ac:dyDescent="0.25">
      <c r="A24" s="610" t="s">
        <v>1950</v>
      </c>
      <c r="B24" s="611" t="s">
        <v>1956</v>
      </c>
    </row>
    <row r="25" spans="1:2" ht="21" customHeight="1" x14ac:dyDescent="0.25">
      <c r="A25" s="610" t="s">
        <v>1951</v>
      </c>
      <c r="B25" s="611" t="s">
        <v>1302</v>
      </c>
    </row>
    <row r="26" spans="1:2" ht="98.25" customHeight="1" thickBot="1" x14ac:dyDescent="0.3">
      <c r="A26" s="612" t="s">
        <v>1303</v>
      </c>
      <c r="B26" s="613" t="s">
        <v>1304</v>
      </c>
    </row>
  </sheetData>
  <mergeCells count="3">
    <mergeCell ref="A1:B1"/>
    <mergeCell ref="A2:B2"/>
    <mergeCell ref="A3:B3"/>
  </mergeCells>
  <printOptions horizontalCentered="1" verticalCentered="1"/>
  <pageMargins left="0.78740157480314965" right="0.78740157480314965" top="0.98425196850393704" bottom="0.98425196850393704" header="0" footer="0"/>
  <pageSetup scale="7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S302"/>
  <sheetViews>
    <sheetView topLeftCell="K5" zoomScale="80" zoomScaleNormal="80" zoomScaleSheetLayoutView="100" workbookViewId="0">
      <pane ySplit="1380" topLeftCell="A121"/>
      <selection activeCell="K5" sqref="K5:V6"/>
      <selection pane="bottomLeft" activeCell="J216" sqref="J215:J217"/>
    </sheetView>
  </sheetViews>
  <sheetFormatPr baseColWidth="10" defaultRowHeight="36" customHeight="1" x14ac:dyDescent="0.25"/>
  <cols>
    <col min="1" max="1" width="10" style="416" customWidth="1"/>
    <col min="2" max="2" width="14.7109375" style="416" customWidth="1"/>
    <col min="3" max="3" width="14.140625" style="416" customWidth="1"/>
    <col min="4" max="4" width="16.140625" style="416" customWidth="1"/>
    <col min="5" max="5" width="11.42578125" style="416"/>
    <col min="6" max="9" width="11.42578125" style="679"/>
    <col min="10" max="10" width="96.140625" style="416" customWidth="1"/>
    <col min="11" max="14" width="17.28515625" style="416" customWidth="1"/>
    <col min="15" max="15" width="25.7109375" style="416" bestFit="1" customWidth="1"/>
    <col min="16" max="18" width="18.85546875" style="416" customWidth="1"/>
    <col min="19" max="19" width="19.28515625" style="416" customWidth="1"/>
    <col min="20" max="20" width="17.42578125" style="416" customWidth="1"/>
    <col min="21" max="21" width="14" style="416" customWidth="1"/>
    <col min="22" max="22" width="26.85546875" style="416" customWidth="1"/>
    <col min="23" max="23" width="19.42578125" style="1" hidden="1" customWidth="1"/>
    <col min="24" max="24" width="15.140625" style="416" hidden="1" customWidth="1"/>
    <col min="25" max="25" width="0" style="416" hidden="1" customWidth="1"/>
    <col min="26" max="16384" width="11.42578125" style="416"/>
  </cols>
  <sheetData>
    <row r="1" spans="1:25" ht="109.5" customHeight="1" thickBot="1" x14ac:dyDescent="0.3">
      <c r="A1" s="898"/>
      <c r="B1" s="899"/>
      <c r="C1" s="899"/>
      <c r="D1" s="899"/>
      <c r="E1" s="899"/>
      <c r="F1" s="900"/>
      <c r="G1" s="900"/>
      <c r="H1" s="900"/>
      <c r="I1" s="899"/>
      <c r="J1" s="899"/>
      <c r="K1" s="899"/>
      <c r="L1" s="899"/>
      <c r="M1" s="899"/>
      <c r="N1" s="899"/>
      <c r="O1" s="899"/>
      <c r="P1" s="899"/>
      <c r="Q1" s="899"/>
      <c r="R1" s="899"/>
      <c r="S1" s="899"/>
      <c r="T1" s="899"/>
      <c r="U1" s="899"/>
      <c r="V1" s="901"/>
    </row>
    <row r="2" spans="1:25" ht="26.25" customHeight="1" x14ac:dyDescent="0.25">
      <c r="A2" s="902" t="s">
        <v>1791</v>
      </c>
      <c r="B2" s="903"/>
      <c r="C2" s="903"/>
      <c r="D2" s="903"/>
      <c r="E2" s="903"/>
      <c r="F2" s="904"/>
      <c r="G2" s="904"/>
      <c r="H2" s="904"/>
      <c r="I2" s="903"/>
      <c r="J2" s="903"/>
      <c r="K2" s="903"/>
      <c r="L2" s="903"/>
      <c r="M2" s="903"/>
      <c r="N2" s="903"/>
      <c r="O2" s="903"/>
      <c r="P2" s="903"/>
      <c r="Q2" s="903"/>
      <c r="R2" s="903"/>
      <c r="S2" s="903"/>
      <c r="T2" s="903"/>
      <c r="U2" s="903"/>
      <c r="V2" s="905"/>
    </row>
    <row r="3" spans="1:25" ht="26.25" customHeight="1" x14ac:dyDescent="0.25">
      <c r="A3" s="906" t="s">
        <v>1360</v>
      </c>
      <c r="B3" s="907"/>
      <c r="C3" s="907"/>
      <c r="D3" s="907"/>
      <c r="E3" s="907"/>
      <c r="F3" s="908"/>
      <c r="G3" s="908"/>
      <c r="H3" s="908"/>
      <c r="I3" s="907"/>
      <c r="J3" s="907"/>
      <c r="K3" s="907"/>
      <c r="L3" s="907"/>
      <c r="M3" s="907"/>
      <c r="N3" s="907"/>
      <c r="O3" s="907"/>
      <c r="P3" s="907"/>
      <c r="Q3" s="907"/>
      <c r="R3" s="907"/>
      <c r="S3" s="907"/>
      <c r="T3" s="907"/>
      <c r="U3" s="907"/>
      <c r="V3" s="909"/>
    </row>
    <row r="4" spans="1:25" ht="26.25" customHeight="1" thickBot="1" x14ac:dyDescent="0.3">
      <c r="A4" s="910" t="s">
        <v>1305</v>
      </c>
      <c r="B4" s="911"/>
      <c r="C4" s="911"/>
      <c r="D4" s="911"/>
      <c r="E4" s="911"/>
      <c r="F4" s="912"/>
      <c r="G4" s="912"/>
      <c r="H4" s="912"/>
      <c r="I4" s="911"/>
      <c r="J4" s="911"/>
      <c r="K4" s="911"/>
      <c r="L4" s="911"/>
      <c r="M4" s="911"/>
      <c r="N4" s="911"/>
      <c r="O4" s="911"/>
      <c r="P4" s="911"/>
      <c r="Q4" s="911"/>
      <c r="R4" s="911"/>
      <c r="S4" s="911"/>
      <c r="T4" s="911"/>
      <c r="U4" s="911"/>
      <c r="V4" s="913"/>
    </row>
    <row r="5" spans="1:25" ht="36" customHeight="1" thickTop="1" thickBot="1" x14ac:dyDescent="0.3">
      <c r="A5" s="914" t="s">
        <v>1361</v>
      </c>
      <c r="B5" s="915"/>
      <c r="C5" s="915"/>
      <c r="D5" s="915"/>
      <c r="E5" s="915"/>
      <c r="F5" s="915"/>
      <c r="G5" s="915"/>
      <c r="H5" s="915"/>
      <c r="I5" s="916"/>
      <c r="J5" s="894" t="s">
        <v>1362</v>
      </c>
      <c r="K5" s="894" t="s">
        <v>1363</v>
      </c>
      <c r="L5" s="917" t="s">
        <v>1364</v>
      </c>
      <c r="M5" s="917"/>
      <c r="N5" s="894" t="s">
        <v>1365</v>
      </c>
      <c r="O5" s="918" t="s">
        <v>1366</v>
      </c>
      <c r="P5" s="919"/>
      <c r="Q5" s="919"/>
      <c r="R5" s="920"/>
      <c r="S5" s="921" t="s">
        <v>1367</v>
      </c>
      <c r="T5" s="894" t="s">
        <v>1368</v>
      </c>
      <c r="U5" s="893" t="s">
        <v>1369</v>
      </c>
      <c r="V5" s="894" t="s">
        <v>1370</v>
      </c>
      <c r="W5" s="896" t="s">
        <v>1371</v>
      </c>
      <c r="X5" s="897" t="s">
        <v>1372</v>
      </c>
    </row>
    <row r="6" spans="1:25" s="636" customFormat="1" ht="36" customHeight="1" thickTop="1" thickBot="1" x14ac:dyDescent="0.3">
      <c r="A6" s="630" t="s">
        <v>1373</v>
      </c>
      <c r="B6" s="630" t="s">
        <v>1306</v>
      </c>
      <c r="C6" s="631" t="s">
        <v>1374</v>
      </c>
      <c r="D6" s="630" t="s">
        <v>1310</v>
      </c>
      <c r="E6" s="630" t="s">
        <v>1375</v>
      </c>
      <c r="F6" s="630" t="s">
        <v>1376</v>
      </c>
      <c r="G6" s="630" t="s">
        <v>1377</v>
      </c>
      <c r="H6" s="630" t="s">
        <v>1378</v>
      </c>
      <c r="I6" s="632" t="s">
        <v>1379</v>
      </c>
      <c r="J6" s="895"/>
      <c r="K6" s="895"/>
      <c r="L6" s="633" t="s">
        <v>1380</v>
      </c>
      <c r="M6" s="634" t="s">
        <v>1381</v>
      </c>
      <c r="N6" s="895"/>
      <c r="O6" s="635" t="s">
        <v>1382</v>
      </c>
      <c r="P6" s="633" t="s">
        <v>1383</v>
      </c>
      <c r="Q6" s="635" t="s">
        <v>1384</v>
      </c>
      <c r="R6" s="635" t="s">
        <v>1385</v>
      </c>
      <c r="S6" s="922"/>
      <c r="T6" s="895"/>
      <c r="U6" s="894"/>
      <c r="V6" s="895"/>
      <c r="W6" s="896"/>
      <c r="X6" s="897"/>
    </row>
    <row r="7" spans="1:25" ht="22.5" customHeight="1" thickTop="1" thickBot="1" x14ac:dyDescent="0.3">
      <c r="A7" s="637" t="s">
        <v>1386</v>
      </c>
      <c r="B7" s="637"/>
      <c r="C7" s="637"/>
      <c r="D7" s="637"/>
      <c r="E7" s="637"/>
      <c r="F7" s="638"/>
      <c r="G7" s="638"/>
      <c r="H7" s="638"/>
      <c r="I7" s="639"/>
      <c r="J7" s="640" t="s">
        <v>1387</v>
      </c>
      <c r="K7" s="641" t="e">
        <f>+K8+K141</f>
        <v>#REF!</v>
      </c>
      <c r="L7" s="641" t="e">
        <f>+L8+L141</f>
        <v>#REF!</v>
      </c>
      <c r="M7" s="641" t="e">
        <f>+M8+M141</f>
        <v>#REF!</v>
      </c>
      <c r="N7" s="641" t="e">
        <f t="shared" ref="N7:N82" si="0">K7+L7-M7</f>
        <v>#REF!</v>
      </c>
      <c r="O7" s="641">
        <f t="shared" ref="O7:T7" si="1">+O8+O141</f>
        <v>0</v>
      </c>
      <c r="P7" s="641">
        <f t="shared" si="1"/>
        <v>0</v>
      </c>
      <c r="Q7" s="641">
        <f t="shared" si="1"/>
        <v>0</v>
      </c>
      <c r="R7" s="641" t="e">
        <f t="shared" si="1"/>
        <v>#REF!</v>
      </c>
      <c r="S7" s="641" t="e">
        <f t="shared" si="1"/>
        <v>#REF!</v>
      </c>
      <c r="T7" s="641" t="e">
        <f t="shared" si="1"/>
        <v>#REF!</v>
      </c>
      <c r="U7" s="642" t="e">
        <f>T7/S7</f>
        <v>#REF!</v>
      </c>
      <c r="V7" s="637"/>
      <c r="W7" s="637" t="s">
        <v>1389</v>
      </c>
      <c r="X7" s="637" t="s">
        <v>1388</v>
      </c>
      <c r="Y7" s="643" t="s">
        <v>1388</v>
      </c>
    </row>
    <row r="8" spans="1:25" ht="22.5" customHeight="1" thickTop="1" thickBot="1" x14ac:dyDescent="0.3">
      <c r="A8" s="644">
        <v>1</v>
      </c>
      <c r="B8" s="645" t="s">
        <v>1390</v>
      </c>
      <c r="C8" s="645"/>
      <c r="D8" s="645"/>
      <c r="E8" s="645"/>
      <c r="F8" s="646"/>
      <c r="G8" s="646"/>
      <c r="H8" s="646"/>
      <c r="I8" s="646"/>
      <c r="J8" s="647" t="s">
        <v>1391</v>
      </c>
      <c r="K8" s="648">
        <f>+K9+K29</f>
        <v>0</v>
      </c>
      <c r="L8" s="648">
        <f>+L9+L29</f>
        <v>0</v>
      </c>
      <c r="M8" s="648">
        <f>+M9+M29</f>
        <v>0</v>
      </c>
      <c r="N8" s="648">
        <f t="shared" si="0"/>
        <v>0</v>
      </c>
      <c r="O8" s="648">
        <f t="shared" ref="O8:T8" si="2">+O9+O29</f>
        <v>0</v>
      </c>
      <c r="P8" s="648">
        <f t="shared" si="2"/>
        <v>0</v>
      </c>
      <c r="Q8" s="648">
        <f t="shared" si="2"/>
        <v>0</v>
      </c>
      <c r="R8" s="648">
        <f t="shared" si="2"/>
        <v>0</v>
      </c>
      <c r="S8" s="648">
        <f t="shared" si="2"/>
        <v>1530000000</v>
      </c>
      <c r="T8" s="648">
        <f t="shared" si="2"/>
        <v>1906507046</v>
      </c>
      <c r="U8" s="649">
        <f t="shared" ref="U8:U83" si="3">T8/S8</f>
        <v>1.2460830366013071</v>
      </c>
      <c r="V8" s="644"/>
      <c r="W8" s="650" t="s">
        <v>1392</v>
      </c>
      <c r="X8" s="650"/>
      <c r="Y8" s="643" t="s">
        <v>1388</v>
      </c>
    </row>
    <row r="9" spans="1:25" ht="22.5" customHeight="1" thickTop="1" thickBot="1" x14ac:dyDescent="0.3">
      <c r="A9" s="651">
        <v>1</v>
      </c>
      <c r="B9" s="652" t="s">
        <v>1390</v>
      </c>
      <c r="C9" s="652" t="s">
        <v>1390</v>
      </c>
      <c r="D9" s="652"/>
      <c r="E9" s="652"/>
      <c r="F9" s="653"/>
      <c r="G9" s="653"/>
      <c r="H9" s="653"/>
      <c r="I9" s="653"/>
      <c r="J9" s="654" t="s">
        <v>1393</v>
      </c>
      <c r="K9" s="655">
        <f t="shared" ref="K9:T9" si="4">+K10</f>
        <v>0</v>
      </c>
      <c r="L9" s="655">
        <f>+L10</f>
        <v>0</v>
      </c>
      <c r="M9" s="655">
        <f>+M10</f>
        <v>0</v>
      </c>
      <c r="N9" s="655">
        <f t="shared" si="0"/>
        <v>0</v>
      </c>
      <c r="O9" s="655">
        <f t="shared" si="4"/>
        <v>0</v>
      </c>
      <c r="P9" s="655">
        <f t="shared" si="4"/>
        <v>0</v>
      </c>
      <c r="Q9" s="655">
        <f t="shared" si="4"/>
        <v>0</v>
      </c>
      <c r="R9" s="655">
        <f t="shared" si="4"/>
        <v>0</v>
      </c>
      <c r="S9" s="655">
        <f t="shared" si="4"/>
        <v>0</v>
      </c>
      <c r="T9" s="655">
        <f t="shared" si="4"/>
        <v>0</v>
      </c>
      <c r="U9" s="656" t="e">
        <f t="shared" si="3"/>
        <v>#DIV/0!</v>
      </c>
      <c r="V9" s="651"/>
      <c r="W9" s="657" t="s">
        <v>1394</v>
      </c>
      <c r="X9" s="657" t="s">
        <v>1395</v>
      </c>
      <c r="Y9" s="643" t="s">
        <v>1388</v>
      </c>
    </row>
    <row r="10" spans="1:25" ht="22.5" customHeight="1" thickTop="1" thickBot="1" x14ac:dyDescent="0.3">
      <c r="A10" s="658" t="s">
        <v>1386</v>
      </c>
      <c r="B10" s="659" t="s">
        <v>1390</v>
      </c>
      <c r="C10" s="659" t="s">
        <v>1390</v>
      </c>
      <c r="D10" s="659" t="s">
        <v>1390</v>
      </c>
      <c r="E10" s="659"/>
      <c r="F10" s="660"/>
      <c r="G10" s="660"/>
      <c r="H10" s="660"/>
      <c r="I10" s="660"/>
      <c r="J10" s="661" t="s">
        <v>1396</v>
      </c>
      <c r="K10" s="662">
        <f>+K11+K14</f>
        <v>0</v>
      </c>
      <c r="L10" s="662">
        <f>+L11+L14</f>
        <v>0</v>
      </c>
      <c r="M10" s="662">
        <f>+M11+M14</f>
        <v>0</v>
      </c>
      <c r="N10" s="662">
        <f t="shared" si="0"/>
        <v>0</v>
      </c>
      <c r="O10" s="662">
        <f t="shared" ref="O10:T10" si="5">+O11+O14</f>
        <v>0</v>
      </c>
      <c r="P10" s="662">
        <f t="shared" si="5"/>
        <v>0</v>
      </c>
      <c r="Q10" s="662">
        <f t="shared" si="5"/>
        <v>0</v>
      </c>
      <c r="R10" s="662">
        <f t="shared" si="5"/>
        <v>0</v>
      </c>
      <c r="S10" s="662">
        <f t="shared" si="5"/>
        <v>0</v>
      </c>
      <c r="T10" s="662">
        <f t="shared" si="5"/>
        <v>0</v>
      </c>
      <c r="U10" s="663" t="e">
        <f t="shared" si="3"/>
        <v>#DIV/0!</v>
      </c>
      <c r="V10" s="659"/>
      <c r="W10" s="664" t="s">
        <v>1397</v>
      </c>
      <c r="X10" s="664" t="s">
        <v>1398</v>
      </c>
      <c r="Y10" s="643" t="s">
        <v>1388</v>
      </c>
    </row>
    <row r="11" spans="1:25" s="185" customFormat="1" ht="22.5" customHeight="1" thickTop="1" thickBot="1" x14ac:dyDescent="0.3">
      <c r="A11" s="665" t="s">
        <v>1386</v>
      </c>
      <c r="B11" s="665" t="s">
        <v>1390</v>
      </c>
      <c r="C11" s="665" t="s">
        <v>1390</v>
      </c>
      <c r="D11" s="665" t="s">
        <v>1390</v>
      </c>
      <c r="E11" s="666" t="s">
        <v>1390</v>
      </c>
      <c r="F11" s="667"/>
      <c r="G11" s="667"/>
      <c r="H11" s="667"/>
      <c r="I11" s="667"/>
      <c r="J11" s="668" t="s">
        <v>1399</v>
      </c>
      <c r="K11" s="669">
        <f>+K12+K13</f>
        <v>0</v>
      </c>
      <c r="L11" s="669">
        <f>+L12+L13</f>
        <v>0</v>
      </c>
      <c r="M11" s="669">
        <f>+M12+M13</f>
        <v>0</v>
      </c>
      <c r="N11" s="669">
        <f t="shared" si="0"/>
        <v>0</v>
      </c>
      <c r="O11" s="669">
        <f t="shared" ref="O11:T11" si="6">+O12+O13</f>
        <v>0</v>
      </c>
      <c r="P11" s="669">
        <f t="shared" si="6"/>
        <v>0</v>
      </c>
      <c r="Q11" s="669">
        <f t="shared" si="6"/>
        <v>0</v>
      </c>
      <c r="R11" s="669">
        <f t="shared" si="6"/>
        <v>0</v>
      </c>
      <c r="S11" s="669">
        <f t="shared" si="6"/>
        <v>0</v>
      </c>
      <c r="T11" s="669">
        <f t="shared" si="6"/>
        <v>0</v>
      </c>
      <c r="U11" s="670" t="e">
        <f t="shared" si="3"/>
        <v>#DIV/0!</v>
      </c>
      <c r="V11" s="671"/>
      <c r="W11" s="672" t="s">
        <v>1400</v>
      </c>
      <c r="X11" s="672" t="s">
        <v>1401</v>
      </c>
      <c r="Y11" s="643" t="s">
        <v>1388</v>
      </c>
    </row>
    <row r="12" spans="1:25" ht="22.5" customHeight="1" thickTop="1" thickBot="1" x14ac:dyDescent="0.3">
      <c r="A12" s="667" t="s">
        <v>1386</v>
      </c>
      <c r="B12" s="667" t="s">
        <v>1390</v>
      </c>
      <c r="C12" s="667" t="s">
        <v>1390</v>
      </c>
      <c r="D12" s="667" t="s">
        <v>1390</v>
      </c>
      <c r="E12" s="673" t="s">
        <v>1390</v>
      </c>
      <c r="F12" s="665" t="s">
        <v>1390</v>
      </c>
      <c r="G12" s="667"/>
      <c r="H12" s="667"/>
      <c r="I12" s="667"/>
      <c r="J12" s="674" t="s">
        <v>1402</v>
      </c>
      <c r="K12" s="675"/>
      <c r="L12" s="675"/>
      <c r="M12" s="675"/>
      <c r="N12" s="675">
        <f t="shared" si="0"/>
        <v>0</v>
      </c>
      <c r="O12" s="675"/>
      <c r="P12" s="675"/>
      <c r="Q12" s="675"/>
      <c r="R12" s="675"/>
      <c r="S12" s="675"/>
      <c r="T12" s="675"/>
      <c r="U12" s="676" t="e">
        <f t="shared" si="3"/>
        <v>#DIV/0!</v>
      </c>
      <c r="V12" s="677"/>
      <c r="W12" s="678"/>
      <c r="X12" s="678"/>
      <c r="Y12" s="643" t="s">
        <v>1388</v>
      </c>
    </row>
    <row r="13" spans="1:25" ht="22.5" customHeight="1" thickTop="1" thickBot="1" x14ac:dyDescent="0.3">
      <c r="A13" s="667" t="s">
        <v>1386</v>
      </c>
      <c r="B13" s="667" t="s">
        <v>1390</v>
      </c>
      <c r="C13" s="667" t="s">
        <v>1390</v>
      </c>
      <c r="D13" s="667" t="s">
        <v>1390</v>
      </c>
      <c r="E13" s="673" t="s">
        <v>1390</v>
      </c>
      <c r="F13" s="665" t="s">
        <v>1403</v>
      </c>
      <c r="G13" s="667"/>
      <c r="H13" s="667"/>
      <c r="I13" s="667"/>
      <c r="J13" s="674" t="s">
        <v>1404</v>
      </c>
      <c r="K13" s="675"/>
      <c r="L13" s="675"/>
      <c r="M13" s="675"/>
      <c r="N13" s="675">
        <f t="shared" si="0"/>
        <v>0</v>
      </c>
      <c r="O13" s="675"/>
      <c r="P13" s="675"/>
      <c r="Q13" s="675"/>
      <c r="R13" s="675"/>
      <c r="S13" s="675"/>
      <c r="T13" s="675"/>
      <c r="U13" s="676" t="e">
        <f t="shared" si="3"/>
        <v>#DIV/0!</v>
      </c>
      <c r="V13" s="677"/>
      <c r="W13" s="678"/>
      <c r="X13" s="678"/>
      <c r="Y13" s="643" t="s">
        <v>1388</v>
      </c>
    </row>
    <row r="14" spans="1:25" s="185" customFormat="1" ht="22.5" customHeight="1" thickTop="1" thickBot="1" x14ac:dyDescent="0.3">
      <c r="A14" s="665" t="s">
        <v>1386</v>
      </c>
      <c r="B14" s="665" t="s">
        <v>1390</v>
      </c>
      <c r="C14" s="665" t="s">
        <v>1390</v>
      </c>
      <c r="D14" s="665" t="s">
        <v>1390</v>
      </c>
      <c r="E14" s="666" t="s">
        <v>1403</v>
      </c>
      <c r="F14" s="667"/>
      <c r="G14" s="667"/>
      <c r="H14" s="679"/>
      <c r="I14" s="667"/>
      <c r="J14" s="680" t="s">
        <v>1405</v>
      </c>
      <c r="K14" s="681">
        <f>+K15+K16</f>
        <v>0</v>
      </c>
      <c r="L14" s="681">
        <f>+L15+L16</f>
        <v>0</v>
      </c>
      <c r="M14" s="681">
        <f>+M15+M16</f>
        <v>0</v>
      </c>
      <c r="N14" s="681">
        <f t="shared" si="0"/>
        <v>0</v>
      </c>
      <c r="O14" s="681">
        <f t="shared" ref="O14:T14" si="7">+O15+O16</f>
        <v>0</v>
      </c>
      <c r="P14" s="681">
        <f t="shared" si="7"/>
        <v>0</v>
      </c>
      <c r="Q14" s="681">
        <f t="shared" si="7"/>
        <v>0</v>
      </c>
      <c r="R14" s="681">
        <f t="shared" si="7"/>
        <v>0</v>
      </c>
      <c r="S14" s="681">
        <f t="shared" si="7"/>
        <v>0</v>
      </c>
      <c r="T14" s="681">
        <f t="shared" si="7"/>
        <v>0</v>
      </c>
      <c r="U14" s="682" t="e">
        <f t="shared" si="3"/>
        <v>#DIV/0!</v>
      </c>
      <c r="V14" s="671"/>
      <c r="W14" s="672" t="s">
        <v>1406</v>
      </c>
      <c r="X14" s="672" t="s">
        <v>1407</v>
      </c>
      <c r="Y14" s="643" t="s">
        <v>1388</v>
      </c>
    </row>
    <row r="15" spans="1:25" ht="22.5" customHeight="1" thickTop="1" thickBot="1" x14ac:dyDescent="0.3">
      <c r="A15" s="667" t="s">
        <v>1386</v>
      </c>
      <c r="B15" s="667" t="s">
        <v>1390</v>
      </c>
      <c r="C15" s="667" t="s">
        <v>1390</v>
      </c>
      <c r="D15" s="667" t="s">
        <v>1390</v>
      </c>
      <c r="E15" s="673" t="s">
        <v>1403</v>
      </c>
      <c r="F15" s="665" t="s">
        <v>1390</v>
      </c>
      <c r="G15" s="667"/>
      <c r="H15" s="667"/>
      <c r="I15" s="667"/>
      <c r="J15" s="683" t="s">
        <v>1408</v>
      </c>
      <c r="K15" s="684"/>
      <c r="L15" s="684"/>
      <c r="M15" s="684"/>
      <c r="N15" s="675">
        <f t="shared" si="0"/>
        <v>0</v>
      </c>
      <c r="O15" s="684"/>
      <c r="P15" s="684"/>
      <c r="Q15" s="684"/>
      <c r="R15" s="684"/>
      <c r="S15" s="675"/>
      <c r="T15" s="684"/>
      <c r="U15" s="685" t="e">
        <f t="shared" si="3"/>
        <v>#DIV/0!</v>
      </c>
      <c r="V15" s="677"/>
      <c r="W15" s="678"/>
      <c r="X15" s="678"/>
      <c r="Y15" s="643" t="s">
        <v>1388</v>
      </c>
    </row>
    <row r="16" spans="1:25" ht="22.5" customHeight="1" thickTop="1" thickBot="1" x14ac:dyDescent="0.3">
      <c r="A16" s="667" t="s">
        <v>1386</v>
      </c>
      <c r="B16" s="667" t="s">
        <v>1390</v>
      </c>
      <c r="C16" s="667" t="s">
        <v>1390</v>
      </c>
      <c r="D16" s="667" t="s">
        <v>1390</v>
      </c>
      <c r="E16" s="673" t="s">
        <v>1403</v>
      </c>
      <c r="F16" s="665" t="s">
        <v>1403</v>
      </c>
      <c r="G16" s="667"/>
      <c r="H16" s="667"/>
      <c r="I16" s="667"/>
      <c r="J16" s="683" t="s">
        <v>1409</v>
      </c>
      <c r="K16" s="684"/>
      <c r="L16" s="684"/>
      <c r="M16" s="684"/>
      <c r="N16" s="675">
        <f t="shared" si="0"/>
        <v>0</v>
      </c>
      <c r="O16" s="684"/>
      <c r="P16" s="684"/>
      <c r="Q16" s="684"/>
      <c r="R16" s="684"/>
      <c r="S16" s="675"/>
      <c r="T16" s="684"/>
      <c r="U16" s="685" t="e">
        <f t="shared" si="3"/>
        <v>#DIV/0!</v>
      </c>
      <c r="V16" s="677"/>
      <c r="W16" s="678"/>
      <c r="X16" s="678"/>
      <c r="Y16" s="643" t="s">
        <v>1388</v>
      </c>
    </row>
    <row r="17" spans="1:25" ht="22.5" customHeight="1" thickTop="1" thickBot="1" x14ac:dyDescent="0.3">
      <c r="A17" s="677" t="s">
        <v>1386</v>
      </c>
      <c r="B17" s="677" t="s">
        <v>1390</v>
      </c>
      <c r="C17" s="667" t="s">
        <v>1390</v>
      </c>
      <c r="D17" s="667" t="s">
        <v>1390</v>
      </c>
      <c r="E17" s="677" t="s">
        <v>1390</v>
      </c>
      <c r="F17" s="677" t="s">
        <v>1390</v>
      </c>
      <c r="G17" s="832" t="s">
        <v>1390</v>
      </c>
      <c r="H17" s="667"/>
      <c r="I17" s="667"/>
      <c r="J17" s="668" t="s">
        <v>1539</v>
      </c>
      <c r="K17" s="690">
        <f t="shared" ref="K17" si="8">+K18+K19</f>
        <v>0</v>
      </c>
      <c r="L17" s="690">
        <f>+L18+L19</f>
        <v>0</v>
      </c>
      <c r="M17" s="690">
        <f>+M18+M19</f>
        <v>0</v>
      </c>
      <c r="N17" s="690">
        <f t="shared" si="0"/>
        <v>0</v>
      </c>
      <c r="O17" s="690">
        <f t="shared" ref="O17:T17" si="9">+O18+O19</f>
        <v>0</v>
      </c>
      <c r="P17" s="690">
        <f t="shared" si="9"/>
        <v>0</v>
      </c>
      <c r="Q17" s="690">
        <f t="shared" si="9"/>
        <v>0</v>
      </c>
      <c r="R17" s="690">
        <f t="shared" si="9"/>
        <v>0</v>
      </c>
      <c r="S17" s="690">
        <f t="shared" si="9"/>
        <v>0</v>
      </c>
      <c r="T17" s="690">
        <f t="shared" si="9"/>
        <v>0</v>
      </c>
      <c r="U17" s="670" t="e">
        <f t="shared" si="3"/>
        <v>#DIV/0!</v>
      </c>
      <c r="V17" s="832"/>
      <c r="W17" s="678" t="s">
        <v>1540</v>
      </c>
      <c r="X17" s="678" t="s">
        <v>1541</v>
      </c>
      <c r="Y17" s="643" t="s">
        <v>1388</v>
      </c>
    </row>
    <row r="18" spans="1:25" ht="22.5" customHeight="1" thickTop="1" thickBot="1" x14ac:dyDescent="0.3">
      <c r="A18" s="677" t="s">
        <v>1386</v>
      </c>
      <c r="B18" s="677" t="s">
        <v>1390</v>
      </c>
      <c r="C18" s="667" t="s">
        <v>1390</v>
      </c>
      <c r="D18" s="667" t="s">
        <v>1390</v>
      </c>
      <c r="E18" s="677" t="s">
        <v>1390</v>
      </c>
      <c r="F18" s="677" t="s">
        <v>1390</v>
      </c>
      <c r="G18" s="667" t="s">
        <v>1390</v>
      </c>
      <c r="H18" s="667" t="s">
        <v>1390</v>
      </c>
      <c r="I18" s="667"/>
      <c r="J18" s="674" t="s">
        <v>1542</v>
      </c>
      <c r="K18" s="691"/>
      <c r="L18" s="691"/>
      <c r="M18" s="691"/>
      <c r="N18" s="691">
        <f t="shared" si="0"/>
        <v>0</v>
      </c>
      <c r="O18" s="691"/>
      <c r="P18" s="691"/>
      <c r="Q18" s="691"/>
      <c r="R18" s="691"/>
      <c r="S18" s="691"/>
      <c r="T18" s="691"/>
      <c r="U18" s="676" t="e">
        <f t="shared" si="3"/>
        <v>#DIV/0!</v>
      </c>
      <c r="V18" s="832"/>
      <c r="W18" s="678"/>
      <c r="X18" s="678"/>
      <c r="Y18" s="643" t="s">
        <v>1388</v>
      </c>
    </row>
    <row r="19" spans="1:25" ht="22.5" customHeight="1" thickTop="1" thickBot="1" x14ac:dyDescent="0.3">
      <c r="A19" s="677" t="s">
        <v>1386</v>
      </c>
      <c r="B19" s="677" t="s">
        <v>1390</v>
      </c>
      <c r="C19" s="667" t="s">
        <v>1390</v>
      </c>
      <c r="D19" s="667" t="s">
        <v>1390</v>
      </c>
      <c r="E19" s="677" t="s">
        <v>1390</v>
      </c>
      <c r="F19" s="677" t="s">
        <v>1390</v>
      </c>
      <c r="G19" s="667" t="s">
        <v>1390</v>
      </c>
      <c r="H19" s="667" t="s">
        <v>1403</v>
      </c>
      <c r="I19" s="667"/>
      <c r="J19" s="674" t="s">
        <v>1543</v>
      </c>
      <c r="K19" s="691"/>
      <c r="L19" s="691"/>
      <c r="M19" s="691"/>
      <c r="N19" s="691">
        <f t="shared" si="0"/>
        <v>0</v>
      </c>
      <c r="O19" s="691"/>
      <c r="P19" s="691"/>
      <c r="Q19" s="691"/>
      <c r="R19" s="691"/>
      <c r="S19" s="691"/>
      <c r="T19" s="691"/>
      <c r="U19" s="676" t="e">
        <f t="shared" si="3"/>
        <v>#DIV/0!</v>
      </c>
      <c r="V19" s="832"/>
      <c r="W19" s="678"/>
      <c r="X19" s="678"/>
      <c r="Y19" s="643" t="s">
        <v>1388</v>
      </c>
    </row>
    <row r="20" spans="1:25" ht="22.5" customHeight="1" thickTop="1" thickBot="1" x14ac:dyDescent="0.3">
      <c r="A20" s="677" t="s">
        <v>1386</v>
      </c>
      <c r="B20" s="677" t="s">
        <v>1390</v>
      </c>
      <c r="C20" s="667" t="s">
        <v>1390</v>
      </c>
      <c r="D20" s="667" t="s">
        <v>1390</v>
      </c>
      <c r="E20" s="677" t="s">
        <v>1390</v>
      </c>
      <c r="F20" s="677" t="s">
        <v>1390</v>
      </c>
      <c r="G20" s="832" t="s">
        <v>1403</v>
      </c>
      <c r="H20" s="667"/>
      <c r="I20" s="667"/>
      <c r="J20" s="668" t="s">
        <v>1544</v>
      </c>
      <c r="K20" s="690">
        <f t="shared" ref="K20" si="10">+K21+K22</f>
        <v>0</v>
      </c>
      <c r="L20" s="690">
        <f>+L21+L22</f>
        <v>0</v>
      </c>
      <c r="M20" s="690">
        <f>+M21+M22</f>
        <v>0</v>
      </c>
      <c r="N20" s="690">
        <f t="shared" si="0"/>
        <v>0</v>
      </c>
      <c r="O20" s="690">
        <f t="shared" ref="O20:T20" si="11">+O21+O22</f>
        <v>0</v>
      </c>
      <c r="P20" s="690">
        <f t="shared" si="11"/>
        <v>0</v>
      </c>
      <c r="Q20" s="690">
        <f t="shared" si="11"/>
        <v>0</v>
      </c>
      <c r="R20" s="690">
        <f t="shared" si="11"/>
        <v>0</v>
      </c>
      <c r="S20" s="690">
        <f t="shared" si="11"/>
        <v>0</v>
      </c>
      <c r="T20" s="690">
        <f t="shared" si="11"/>
        <v>0</v>
      </c>
      <c r="U20" s="670" t="e">
        <f t="shared" si="3"/>
        <v>#DIV/0!</v>
      </c>
      <c r="V20" s="832"/>
      <c r="W20" s="678"/>
      <c r="X20" s="678"/>
      <c r="Y20" s="643"/>
    </row>
    <row r="21" spans="1:25" ht="22.5" customHeight="1" thickTop="1" thickBot="1" x14ac:dyDescent="0.3">
      <c r="A21" s="677" t="s">
        <v>1386</v>
      </c>
      <c r="B21" s="677" t="s">
        <v>1390</v>
      </c>
      <c r="C21" s="667" t="s">
        <v>1390</v>
      </c>
      <c r="D21" s="667" t="s">
        <v>1390</v>
      </c>
      <c r="E21" s="677" t="s">
        <v>1390</v>
      </c>
      <c r="F21" s="677" t="s">
        <v>1390</v>
      </c>
      <c r="G21" s="667" t="s">
        <v>1403</v>
      </c>
      <c r="H21" s="667" t="s">
        <v>1390</v>
      </c>
      <c r="I21" s="667"/>
      <c r="J21" s="674" t="s">
        <v>1545</v>
      </c>
      <c r="K21" s="691"/>
      <c r="L21" s="691"/>
      <c r="M21" s="691"/>
      <c r="N21" s="691">
        <f t="shared" si="0"/>
        <v>0</v>
      </c>
      <c r="O21" s="691"/>
      <c r="P21" s="691"/>
      <c r="Q21" s="691"/>
      <c r="R21" s="691"/>
      <c r="S21" s="691"/>
      <c r="T21" s="691"/>
      <c r="U21" s="676" t="e">
        <f t="shared" si="3"/>
        <v>#DIV/0!</v>
      </c>
      <c r="V21" s="832"/>
      <c r="W21" s="678"/>
      <c r="X21" s="678"/>
      <c r="Y21" s="643"/>
    </row>
    <row r="22" spans="1:25" ht="22.5" customHeight="1" thickTop="1" thickBot="1" x14ac:dyDescent="0.3">
      <c r="A22" s="677" t="s">
        <v>1386</v>
      </c>
      <c r="B22" s="677" t="s">
        <v>1390</v>
      </c>
      <c r="C22" s="667" t="s">
        <v>1390</v>
      </c>
      <c r="D22" s="667" t="s">
        <v>1390</v>
      </c>
      <c r="E22" s="677" t="s">
        <v>1390</v>
      </c>
      <c r="F22" s="677" t="s">
        <v>1390</v>
      </c>
      <c r="G22" s="667" t="s">
        <v>1403</v>
      </c>
      <c r="H22" s="667" t="s">
        <v>1403</v>
      </c>
      <c r="I22" s="667"/>
      <c r="J22" s="674" t="s">
        <v>1546</v>
      </c>
      <c r="K22" s="691"/>
      <c r="L22" s="691"/>
      <c r="M22" s="691"/>
      <c r="N22" s="691">
        <f t="shared" si="0"/>
        <v>0</v>
      </c>
      <c r="O22" s="691"/>
      <c r="P22" s="691"/>
      <c r="Q22" s="691"/>
      <c r="R22" s="691"/>
      <c r="S22" s="691"/>
      <c r="T22" s="691"/>
      <c r="U22" s="676" t="e">
        <f t="shared" si="3"/>
        <v>#DIV/0!</v>
      </c>
      <c r="V22" s="832"/>
      <c r="W22" s="678"/>
      <c r="X22" s="678"/>
      <c r="Y22" s="643"/>
    </row>
    <row r="23" spans="1:25" ht="22.5" customHeight="1" thickTop="1" thickBot="1" x14ac:dyDescent="0.3">
      <c r="A23" s="677" t="s">
        <v>1386</v>
      </c>
      <c r="B23" s="677" t="s">
        <v>1390</v>
      </c>
      <c r="C23" s="667" t="s">
        <v>1390</v>
      </c>
      <c r="D23" s="667" t="s">
        <v>1390</v>
      </c>
      <c r="E23" s="677" t="s">
        <v>1390</v>
      </c>
      <c r="F23" s="677" t="s">
        <v>1390</v>
      </c>
      <c r="G23" s="832" t="s">
        <v>1427</v>
      </c>
      <c r="H23" s="667"/>
      <c r="I23" s="667"/>
      <c r="J23" s="668" t="s">
        <v>1547</v>
      </c>
      <c r="K23" s="690">
        <f t="shared" ref="K23" si="12">+K24+K25</f>
        <v>0</v>
      </c>
      <c r="L23" s="690">
        <f>+L24+L25</f>
        <v>0</v>
      </c>
      <c r="M23" s="690">
        <f>+M24+M25</f>
        <v>0</v>
      </c>
      <c r="N23" s="690">
        <f t="shared" si="0"/>
        <v>0</v>
      </c>
      <c r="O23" s="690">
        <f t="shared" ref="O23:T23" si="13">+O24+O25</f>
        <v>0</v>
      </c>
      <c r="P23" s="690">
        <f t="shared" si="13"/>
        <v>0</v>
      </c>
      <c r="Q23" s="690">
        <f t="shared" si="13"/>
        <v>0</v>
      </c>
      <c r="R23" s="690">
        <f t="shared" si="13"/>
        <v>0</v>
      </c>
      <c r="S23" s="690">
        <f t="shared" si="13"/>
        <v>0</v>
      </c>
      <c r="T23" s="690">
        <f t="shared" si="13"/>
        <v>0</v>
      </c>
      <c r="U23" s="670" t="e">
        <f t="shared" si="3"/>
        <v>#DIV/0!</v>
      </c>
      <c r="V23" s="832"/>
      <c r="W23" s="678" t="s">
        <v>1406</v>
      </c>
      <c r="X23" s="678" t="s">
        <v>1407</v>
      </c>
      <c r="Y23" s="643" t="s">
        <v>1388</v>
      </c>
    </row>
    <row r="24" spans="1:25" ht="22.5" customHeight="1" thickTop="1" thickBot="1" x14ac:dyDescent="0.3">
      <c r="A24" s="677" t="s">
        <v>1386</v>
      </c>
      <c r="B24" s="677" t="s">
        <v>1390</v>
      </c>
      <c r="C24" s="667" t="s">
        <v>1390</v>
      </c>
      <c r="D24" s="667" t="s">
        <v>1390</v>
      </c>
      <c r="E24" s="677" t="s">
        <v>1390</v>
      </c>
      <c r="F24" s="677" t="s">
        <v>1390</v>
      </c>
      <c r="G24" s="667" t="s">
        <v>1427</v>
      </c>
      <c r="H24" s="667" t="s">
        <v>1390</v>
      </c>
      <c r="I24" s="667"/>
      <c r="J24" s="674" t="s">
        <v>1548</v>
      </c>
      <c r="K24" s="691"/>
      <c r="L24" s="691"/>
      <c r="M24" s="691"/>
      <c r="N24" s="691">
        <f t="shared" si="0"/>
        <v>0</v>
      </c>
      <c r="O24" s="691"/>
      <c r="P24" s="691"/>
      <c r="Q24" s="691"/>
      <c r="R24" s="691"/>
      <c r="S24" s="691"/>
      <c r="T24" s="691"/>
      <c r="U24" s="676" t="e">
        <f t="shared" si="3"/>
        <v>#DIV/0!</v>
      </c>
      <c r="V24" s="832"/>
      <c r="W24" s="678"/>
      <c r="X24" s="678"/>
      <c r="Y24" s="643" t="s">
        <v>1388</v>
      </c>
    </row>
    <row r="25" spans="1:25" ht="22.5" customHeight="1" thickTop="1" thickBot="1" x14ac:dyDescent="0.3">
      <c r="A25" s="677" t="s">
        <v>1386</v>
      </c>
      <c r="B25" s="677" t="s">
        <v>1390</v>
      </c>
      <c r="C25" s="667" t="s">
        <v>1390</v>
      </c>
      <c r="D25" s="667" t="s">
        <v>1390</v>
      </c>
      <c r="E25" s="677" t="s">
        <v>1390</v>
      </c>
      <c r="F25" s="677" t="s">
        <v>1390</v>
      </c>
      <c r="G25" s="667" t="s">
        <v>1427</v>
      </c>
      <c r="H25" s="667" t="s">
        <v>1403</v>
      </c>
      <c r="I25" s="667"/>
      <c r="J25" s="674" t="s">
        <v>1549</v>
      </c>
      <c r="K25" s="691"/>
      <c r="L25" s="691"/>
      <c r="M25" s="691"/>
      <c r="N25" s="691">
        <f t="shared" si="0"/>
        <v>0</v>
      </c>
      <c r="O25" s="691"/>
      <c r="P25" s="691"/>
      <c r="Q25" s="691"/>
      <c r="R25" s="691"/>
      <c r="S25" s="691"/>
      <c r="T25" s="691"/>
      <c r="U25" s="676" t="e">
        <f t="shared" si="3"/>
        <v>#DIV/0!</v>
      </c>
      <c r="V25" s="832"/>
      <c r="W25" s="678"/>
      <c r="X25" s="678"/>
      <c r="Y25" s="643" t="s">
        <v>1388</v>
      </c>
    </row>
    <row r="26" spans="1:25" ht="22.5" customHeight="1" thickTop="1" thickBot="1" x14ac:dyDescent="0.3">
      <c r="A26" s="677" t="s">
        <v>1386</v>
      </c>
      <c r="B26" s="677" t="s">
        <v>1390</v>
      </c>
      <c r="C26" s="667" t="s">
        <v>1390</v>
      </c>
      <c r="D26" s="667" t="s">
        <v>1390</v>
      </c>
      <c r="E26" s="677" t="s">
        <v>1390</v>
      </c>
      <c r="F26" s="677" t="s">
        <v>1390</v>
      </c>
      <c r="G26" s="832" t="s">
        <v>1431</v>
      </c>
      <c r="H26" s="667"/>
      <c r="I26" s="667"/>
      <c r="J26" s="668" t="s">
        <v>1550</v>
      </c>
      <c r="K26" s="690">
        <f t="shared" ref="K26" si="14">+K27+K28</f>
        <v>0</v>
      </c>
      <c r="L26" s="690">
        <f>+L27+L28</f>
        <v>0</v>
      </c>
      <c r="M26" s="690">
        <f>+M27+M28</f>
        <v>0</v>
      </c>
      <c r="N26" s="690">
        <f t="shared" si="0"/>
        <v>0</v>
      </c>
      <c r="O26" s="690">
        <f t="shared" ref="O26:T26" si="15">+O27+O28</f>
        <v>0</v>
      </c>
      <c r="P26" s="690">
        <f t="shared" si="15"/>
        <v>0</v>
      </c>
      <c r="Q26" s="690">
        <f t="shared" si="15"/>
        <v>0</v>
      </c>
      <c r="R26" s="690">
        <f t="shared" si="15"/>
        <v>0</v>
      </c>
      <c r="S26" s="690">
        <f t="shared" si="15"/>
        <v>0</v>
      </c>
      <c r="T26" s="690">
        <f t="shared" si="15"/>
        <v>0</v>
      </c>
      <c r="U26" s="670" t="e">
        <f t="shared" si="3"/>
        <v>#DIV/0!</v>
      </c>
      <c r="V26" s="832"/>
      <c r="W26" s="678"/>
      <c r="X26" s="678"/>
      <c r="Y26" s="643"/>
    </row>
    <row r="27" spans="1:25" ht="22.5" customHeight="1" thickTop="1" thickBot="1" x14ac:dyDescent="0.3">
      <c r="A27" s="677" t="s">
        <v>1386</v>
      </c>
      <c r="B27" s="677" t="s">
        <v>1390</v>
      </c>
      <c r="C27" s="667" t="s">
        <v>1390</v>
      </c>
      <c r="D27" s="667" t="s">
        <v>1390</v>
      </c>
      <c r="E27" s="677" t="s">
        <v>1390</v>
      </c>
      <c r="F27" s="677" t="s">
        <v>1390</v>
      </c>
      <c r="G27" s="667" t="s">
        <v>1431</v>
      </c>
      <c r="H27" s="667" t="s">
        <v>1390</v>
      </c>
      <c r="I27" s="667"/>
      <c r="J27" s="674" t="s">
        <v>1551</v>
      </c>
      <c r="K27" s="691"/>
      <c r="L27" s="691"/>
      <c r="M27" s="691"/>
      <c r="N27" s="691">
        <f t="shared" si="0"/>
        <v>0</v>
      </c>
      <c r="O27" s="691"/>
      <c r="P27" s="691"/>
      <c r="Q27" s="691"/>
      <c r="R27" s="691"/>
      <c r="S27" s="691"/>
      <c r="T27" s="691"/>
      <c r="U27" s="676" t="e">
        <f t="shared" si="3"/>
        <v>#DIV/0!</v>
      </c>
      <c r="V27" s="832"/>
      <c r="W27" s="678"/>
      <c r="X27" s="678"/>
      <c r="Y27" s="643"/>
    </row>
    <row r="28" spans="1:25" ht="22.5" customHeight="1" thickTop="1" thickBot="1" x14ac:dyDescent="0.3">
      <c r="A28" s="677" t="s">
        <v>1386</v>
      </c>
      <c r="B28" s="677" t="s">
        <v>1390</v>
      </c>
      <c r="C28" s="667" t="s">
        <v>1390</v>
      </c>
      <c r="D28" s="667" t="s">
        <v>1390</v>
      </c>
      <c r="E28" s="677" t="s">
        <v>1390</v>
      </c>
      <c r="F28" s="677" t="s">
        <v>1390</v>
      </c>
      <c r="G28" s="667" t="s">
        <v>1431</v>
      </c>
      <c r="H28" s="667" t="s">
        <v>1403</v>
      </c>
      <c r="I28" s="667"/>
      <c r="J28" s="674" t="s">
        <v>1552</v>
      </c>
      <c r="K28" s="691"/>
      <c r="L28" s="691"/>
      <c r="M28" s="691"/>
      <c r="N28" s="691">
        <f t="shared" si="0"/>
        <v>0</v>
      </c>
      <c r="O28" s="691"/>
      <c r="P28" s="691"/>
      <c r="Q28" s="691"/>
      <c r="R28" s="691"/>
      <c r="S28" s="691"/>
      <c r="T28" s="691"/>
      <c r="U28" s="676" t="e">
        <f t="shared" si="3"/>
        <v>#DIV/0!</v>
      </c>
      <c r="V28" s="832"/>
      <c r="W28" s="678"/>
      <c r="X28" s="678"/>
      <c r="Y28" s="643"/>
    </row>
    <row r="29" spans="1:25" ht="22.5" customHeight="1" thickTop="1" thickBot="1" x14ac:dyDescent="0.3">
      <c r="A29" s="651" t="s">
        <v>1386</v>
      </c>
      <c r="B29" s="652" t="s">
        <v>1390</v>
      </c>
      <c r="C29" s="652" t="s">
        <v>1403</v>
      </c>
      <c r="D29" s="652"/>
      <c r="E29" s="652"/>
      <c r="F29" s="653"/>
      <c r="G29" s="653"/>
      <c r="H29" s="653"/>
      <c r="I29" s="653"/>
      <c r="J29" s="654" t="s">
        <v>1410</v>
      </c>
      <c r="K29" s="655">
        <f t="shared" ref="K29:S29" si="16">+K30+K45+K88+K96+K122</f>
        <v>0</v>
      </c>
      <c r="L29" s="655">
        <f>+L30+L45+L88+L96+L122</f>
        <v>0</v>
      </c>
      <c r="M29" s="655">
        <f>+M30+M45+M88+M96+M122</f>
        <v>0</v>
      </c>
      <c r="N29" s="655">
        <f t="shared" si="0"/>
        <v>0</v>
      </c>
      <c r="O29" s="655">
        <f t="shared" si="16"/>
        <v>0</v>
      </c>
      <c r="P29" s="655">
        <f t="shared" si="16"/>
        <v>0</v>
      </c>
      <c r="Q29" s="655">
        <f t="shared" si="16"/>
        <v>0</v>
      </c>
      <c r="R29" s="655">
        <f t="shared" si="16"/>
        <v>0</v>
      </c>
      <c r="S29" s="655">
        <f t="shared" si="16"/>
        <v>1530000000</v>
      </c>
      <c r="T29" s="655">
        <f>+T30+T45+T88+T96+T122</f>
        <v>1906507046</v>
      </c>
      <c r="U29" s="656">
        <f t="shared" si="3"/>
        <v>1.2460830366013071</v>
      </c>
      <c r="V29" s="651"/>
      <c r="W29" s="657" t="s">
        <v>1411</v>
      </c>
      <c r="X29" s="657" t="s">
        <v>1412</v>
      </c>
      <c r="Y29" s="643" t="s">
        <v>1388</v>
      </c>
    </row>
    <row r="30" spans="1:25" ht="22.5" customHeight="1" thickTop="1" thickBot="1" x14ac:dyDescent="0.3">
      <c r="A30" s="658" t="s">
        <v>1386</v>
      </c>
      <c r="B30" s="659" t="s">
        <v>1390</v>
      </c>
      <c r="C30" s="659" t="s">
        <v>1403</v>
      </c>
      <c r="D30" s="659" t="s">
        <v>1390</v>
      </c>
      <c r="E30" s="659"/>
      <c r="F30" s="660"/>
      <c r="G30" s="660"/>
      <c r="H30" s="660"/>
      <c r="I30" s="660"/>
      <c r="J30" s="661" t="s">
        <v>1413</v>
      </c>
      <c r="K30" s="662">
        <f t="shared" ref="K30:M31" si="17">+K31</f>
        <v>0</v>
      </c>
      <c r="L30" s="662">
        <f t="shared" si="17"/>
        <v>0</v>
      </c>
      <c r="M30" s="662">
        <f t="shared" si="17"/>
        <v>0</v>
      </c>
      <c r="N30" s="662">
        <f t="shared" si="0"/>
        <v>0</v>
      </c>
      <c r="O30" s="662">
        <f t="shared" ref="O30:T31" si="18">+O31</f>
        <v>0</v>
      </c>
      <c r="P30" s="662">
        <f t="shared" si="18"/>
        <v>0</v>
      </c>
      <c r="Q30" s="662">
        <f t="shared" si="18"/>
        <v>0</v>
      </c>
      <c r="R30" s="662">
        <f t="shared" si="18"/>
        <v>0</v>
      </c>
      <c r="S30" s="662">
        <f>+S31</f>
        <v>0</v>
      </c>
      <c r="T30" s="662">
        <f t="shared" si="18"/>
        <v>1903045563</v>
      </c>
      <c r="U30" s="663" t="e">
        <f t="shared" si="3"/>
        <v>#DIV/0!</v>
      </c>
      <c r="V30" s="659"/>
      <c r="W30" s="664" t="s">
        <v>1414</v>
      </c>
      <c r="X30" s="664" t="s">
        <v>1415</v>
      </c>
      <c r="Y30" s="643" t="s">
        <v>1388</v>
      </c>
    </row>
    <row r="31" spans="1:25" ht="22.5" customHeight="1" thickTop="1" thickBot="1" x14ac:dyDescent="0.3">
      <c r="A31" s="671" t="s">
        <v>1386</v>
      </c>
      <c r="B31" s="671" t="s">
        <v>1390</v>
      </c>
      <c r="C31" s="665" t="s">
        <v>1403</v>
      </c>
      <c r="D31" s="671" t="s">
        <v>1390</v>
      </c>
      <c r="E31" s="665" t="s">
        <v>1390</v>
      </c>
      <c r="F31" s="667"/>
      <c r="G31" s="667"/>
      <c r="H31" s="667"/>
      <c r="I31" s="667"/>
      <c r="J31" s="668" t="s">
        <v>1416</v>
      </c>
      <c r="K31" s="669">
        <f t="shared" si="17"/>
        <v>0</v>
      </c>
      <c r="L31" s="669">
        <f t="shared" si="17"/>
        <v>0</v>
      </c>
      <c r="M31" s="669">
        <f t="shared" si="17"/>
        <v>0</v>
      </c>
      <c r="N31" s="669">
        <f t="shared" si="0"/>
        <v>0</v>
      </c>
      <c r="O31" s="669">
        <f t="shared" si="18"/>
        <v>0</v>
      </c>
      <c r="P31" s="669">
        <f t="shared" si="18"/>
        <v>0</v>
      </c>
      <c r="Q31" s="669">
        <f t="shared" si="18"/>
        <v>0</v>
      </c>
      <c r="R31" s="669">
        <f t="shared" si="18"/>
        <v>0</v>
      </c>
      <c r="S31" s="669">
        <f>+S32</f>
        <v>0</v>
      </c>
      <c r="T31" s="669">
        <f t="shared" si="18"/>
        <v>1903045563</v>
      </c>
      <c r="U31" s="670" t="e">
        <f t="shared" si="3"/>
        <v>#DIV/0!</v>
      </c>
      <c r="V31" s="677"/>
      <c r="W31" s="678" t="s">
        <v>1417</v>
      </c>
      <c r="X31" s="678" t="s">
        <v>1388</v>
      </c>
      <c r="Y31" s="643" t="s">
        <v>1388</v>
      </c>
    </row>
    <row r="32" spans="1:25" ht="22.5" customHeight="1" thickTop="1" thickBot="1" x14ac:dyDescent="0.3">
      <c r="A32" s="677" t="s">
        <v>1386</v>
      </c>
      <c r="B32" s="677" t="s">
        <v>1390</v>
      </c>
      <c r="C32" s="667" t="s">
        <v>1403</v>
      </c>
      <c r="D32" s="677" t="s">
        <v>1390</v>
      </c>
      <c r="E32" s="677" t="s">
        <v>1390</v>
      </c>
      <c r="F32" s="665" t="s">
        <v>1390</v>
      </c>
      <c r="G32" s="667"/>
      <c r="H32" s="667"/>
      <c r="I32" s="667"/>
      <c r="J32" s="668" t="s">
        <v>1418</v>
      </c>
      <c r="K32" s="669">
        <f t="shared" ref="K32:T32" si="19">+K33+K36+K39+K42</f>
        <v>0</v>
      </c>
      <c r="L32" s="669">
        <f>+L33+L36+L39+L42</f>
        <v>0</v>
      </c>
      <c r="M32" s="669">
        <f>+M33+M36+M39+M42</f>
        <v>0</v>
      </c>
      <c r="N32" s="669">
        <f t="shared" si="0"/>
        <v>0</v>
      </c>
      <c r="O32" s="669">
        <f t="shared" si="19"/>
        <v>0</v>
      </c>
      <c r="P32" s="669">
        <f t="shared" si="19"/>
        <v>0</v>
      </c>
      <c r="Q32" s="669">
        <f t="shared" si="19"/>
        <v>0</v>
      </c>
      <c r="R32" s="669">
        <f t="shared" si="19"/>
        <v>0</v>
      </c>
      <c r="S32" s="669">
        <f t="shared" si="19"/>
        <v>0</v>
      </c>
      <c r="T32" s="669">
        <f t="shared" si="19"/>
        <v>1903045563</v>
      </c>
      <c r="U32" s="670" t="e">
        <f t="shared" si="3"/>
        <v>#DIV/0!</v>
      </c>
      <c r="V32" s="677"/>
      <c r="W32" s="678" t="s">
        <v>1419</v>
      </c>
      <c r="X32" s="678" t="s">
        <v>1420</v>
      </c>
      <c r="Y32" s="643" t="s">
        <v>1388</v>
      </c>
    </row>
    <row r="33" spans="1:25" ht="22.5" customHeight="1" thickTop="1" thickBot="1" x14ac:dyDescent="0.3">
      <c r="A33" s="677" t="s">
        <v>1386</v>
      </c>
      <c r="B33" s="677" t="s">
        <v>1390</v>
      </c>
      <c r="C33" s="667" t="s">
        <v>1403</v>
      </c>
      <c r="D33" s="677" t="s">
        <v>1390</v>
      </c>
      <c r="E33" s="677" t="s">
        <v>1390</v>
      </c>
      <c r="F33" s="677" t="s">
        <v>1390</v>
      </c>
      <c r="G33" s="665" t="s">
        <v>1390</v>
      </c>
      <c r="H33" s="667"/>
      <c r="I33" s="667"/>
      <c r="J33" s="668" t="s">
        <v>1421</v>
      </c>
      <c r="K33" s="669">
        <f t="shared" ref="K33:T33" si="20">SUM(K34:K35)</f>
        <v>0</v>
      </c>
      <c r="L33" s="669">
        <f>SUM(L34:L35)</f>
        <v>0</v>
      </c>
      <c r="M33" s="669">
        <f>SUM(M34:M35)</f>
        <v>0</v>
      </c>
      <c r="N33" s="669">
        <f t="shared" si="0"/>
        <v>0</v>
      </c>
      <c r="O33" s="669">
        <f t="shared" si="20"/>
        <v>0</v>
      </c>
      <c r="P33" s="669">
        <f t="shared" si="20"/>
        <v>0</v>
      </c>
      <c r="Q33" s="669">
        <f t="shared" si="20"/>
        <v>0</v>
      </c>
      <c r="R33" s="669">
        <f t="shared" si="20"/>
        <v>0</v>
      </c>
      <c r="S33" s="669">
        <f>SUM(S34:S35)</f>
        <v>0</v>
      </c>
      <c r="T33" s="669">
        <f t="shared" si="20"/>
        <v>0</v>
      </c>
      <c r="U33" s="670" t="e">
        <f t="shared" si="3"/>
        <v>#DIV/0!</v>
      </c>
      <c r="V33" s="677"/>
      <c r="W33" s="678"/>
      <c r="X33" s="678"/>
      <c r="Y33" s="643" t="s">
        <v>1388</v>
      </c>
    </row>
    <row r="34" spans="1:25" ht="22.5" customHeight="1" thickTop="1" thickBot="1" x14ac:dyDescent="0.3">
      <c r="A34" s="677" t="s">
        <v>1386</v>
      </c>
      <c r="B34" s="677" t="s">
        <v>1390</v>
      </c>
      <c r="C34" s="667" t="s">
        <v>1403</v>
      </c>
      <c r="D34" s="677" t="s">
        <v>1390</v>
      </c>
      <c r="E34" s="677" t="s">
        <v>1390</v>
      </c>
      <c r="F34" s="677" t="s">
        <v>1390</v>
      </c>
      <c r="G34" s="677" t="s">
        <v>1390</v>
      </c>
      <c r="H34" s="677" t="s">
        <v>1390</v>
      </c>
      <c r="I34" s="667"/>
      <c r="J34" s="674" t="s">
        <v>1422</v>
      </c>
      <c r="K34" s="675"/>
      <c r="L34" s="675"/>
      <c r="M34" s="675"/>
      <c r="N34" s="675">
        <f t="shared" si="0"/>
        <v>0</v>
      </c>
      <c r="O34" s="675"/>
      <c r="P34" s="675"/>
      <c r="Q34" s="675"/>
      <c r="R34" s="675"/>
      <c r="S34" s="675"/>
      <c r="T34" s="675"/>
      <c r="U34" s="676" t="e">
        <f t="shared" si="3"/>
        <v>#DIV/0!</v>
      </c>
      <c r="V34" s="677"/>
      <c r="W34" s="678"/>
      <c r="X34" s="678"/>
      <c r="Y34" s="643" t="s">
        <v>1388</v>
      </c>
    </row>
    <row r="35" spans="1:25" ht="22.5" customHeight="1" thickTop="1" thickBot="1" x14ac:dyDescent="0.3">
      <c r="A35" s="677" t="s">
        <v>1386</v>
      </c>
      <c r="B35" s="677" t="s">
        <v>1390</v>
      </c>
      <c r="C35" s="667" t="s">
        <v>1403</v>
      </c>
      <c r="D35" s="677" t="s">
        <v>1390</v>
      </c>
      <c r="E35" s="677" t="s">
        <v>1390</v>
      </c>
      <c r="F35" s="677" t="s">
        <v>1390</v>
      </c>
      <c r="G35" s="677" t="s">
        <v>1390</v>
      </c>
      <c r="H35" s="667" t="s">
        <v>1403</v>
      </c>
      <c r="I35" s="667"/>
      <c r="J35" s="674" t="s">
        <v>1423</v>
      </c>
      <c r="K35" s="675"/>
      <c r="L35" s="675"/>
      <c r="M35" s="675"/>
      <c r="N35" s="675">
        <f t="shared" si="0"/>
        <v>0</v>
      </c>
      <c r="O35" s="675"/>
      <c r="P35" s="675"/>
      <c r="Q35" s="675"/>
      <c r="R35" s="675"/>
      <c r="S35" s="675"/>
      <c r="T35" s="675"/>
      <c r="U35" s="676" t="e">
        <f t="shared" si="3"/>
        <v>#DIV/0!</v>
      </c>
      <c r="V35" s="677"/>
      <c r="W35" s="678"/>
      <c r="X35" s="678"/>
      <c r="Y35" s="643" t="s">
        <v>1388</v>
      </c>
    </row>
    <row r="36" spans="1:25" ht="22.5" customHeight="1" thickTop="1" thickBot="1" x14ac:dyDescent="0.3">
      <c r="A36" s="677" t="s">
        <v>1386</v>
      </c>
      <c r="B36" s="677" t="s">
        <v>1390</v>
      </c>
      <c r="C36" s="667" t="s">
        <v>1403</v>
      </c>
      <c r="D36" s="677" t="s">
        <v>1390</v>
      </c>
      <c r="E36" s="677" t="s">
        <v>1390</v>
      </c>
      <c r="F36" s="677" t="s">
        <v>1390</v>
      </c>
      <c r="G36" s="665" t="s">
        <v>1403</v>
      </c>
      <c r="H36" s="667"/>
      <c r="I36" s="667"/>
      <c r="J36" s="668" t="s">
        <v>1424</v>
      </c>
      <c r="K36" s="669">
        <f t="shared" ref="K36:T36" si="21">SUM(K37:K38)</f>
        <v>0</v>
      </c>
      <c r="L36" s="669">
        <f>SUM(L37:L38)</f>
        <v>0</v>
      </c>
      <c r="M36" s="669">
        <f>SUM(M37:M38)</f>
        <v>0</v>
      </c>
      <c r="N36" s="669">
        <f t="shared" si="0"/>
        <v>0</v>
      </c>
      <c r="O36" s="669">
        <f t="shared" si="21"/>
        <v>0</v>
      </c>
      <c r="P36" s="669">
        <f t="shared" si="21"/>
        <v>0</v>
      </c>
      <c r="Q36" s="669">
        <f t="shared" si="21"/>
        <v>0</v>
      </c>
      <c r="R36" s="669">
        <f t="shared" si="21"/>
        <v>0</v>
      </c>
      <c r="S36" s="669">
        <f t="shared" si="21"/>
        <v>0</v>
      </c>
      <c r="T36" s="669">
        <f t="shared" si="21"/>
        <v>1903045563</v>
      </c>
      <c r="U36" s="670" t="e">
        <f t="shared" si="3"/>
        <v>#DIV/0!</v>
      </c>
      <c r="V36" s="677"/>
      <c r="W36" s="678"/>
      <c r="X36" s="678"/>
      <c r="Y36" s="643" t="s">
        <v>1388</v>
      </c>
    </row>
    <row r="37" spans="1:25" ht="22.5" customHeight="1" thickTop="1" thickBot="1" x14ac:dyDescent="0.3">
      <c r="A37" s="677" t="s">
        <v>1386</v>
      </c>
      <c r="B37" s="677" t="s">
        <v>1390</v>
      </c>
      <c r="C37" s="667" t="s">
        <v>1403</v>
      </c>
      <c r="D37" s="677" t="s">
        <v>1390</v>
      </c>
      <c r="E37" s="677" t="s">
        <v>1390</v>
      </c>
      <c r="F37" s="677" t="s">
        <v>1390</v>
      </c>
      <c r="G37" s="667" t="s">
        <v>1403</v>
      </c>
      <c r="H37" s="667" t="s">
        <v>1390</v>
      </c>
      <c r="I37" s="667"/>
      <c r="J37" s="674" t="s">
        <v>1425</v>
      </c>
      <c r="K37" s="675"/>
      <c r="L37" s="675"/>
      <c r="M37" s="675"/>
      <c r="N37" s="675">
        <f t="shared" si="0"/>
        <v>0</v>
      </c>
      <c r="O37" s="675">
        <f>+N37*10%</f>
        <v>0</v>
      </c>
      <c r="P37" s="675">
        <f>+N37*70%</f>
        <v>0</v>
      </c>
      <c r="Q37" s="675">
        <f>+N37*20%</f>
        <v>0</v>
      </c>
      <c r="R37" s="675"/>
      <c r="S37" s="675"/>
      <c r="T37" s="675">
        <v>1903045563</v>
      </c>
      <c r="U37" s="676" t="e">
        <f t="shared" si="3"/>
        <v>#DIV/0!</v>
      </c>
      <c r="V37" s="677"/>
      <c r="W37" s="678"/>
      <c r="X37" s="678"/>
      <c r="Y37" s="643" t="s">
        <v>1388</v>
      </c>
    </row>
    <row r="38" spans="1:25" ht="22.5" customHeight="1" thickTop="1" thickBot="1" x14ac:dyDescent="0.3">
      <c r="A38" s="677" t="s">
        <v>1386</v>
      </c>
      <c r="B38" s="677" t="s">
        <v>1390</v>
      </c>
      <c r="C38" s="667" t="s">
        <v>1403</v>
      </c>
      <c r="D38" s="677" t="s">
        <v>1390</v>
      </c>
      <c r="E38" s="677" t="s">
        <v>1390</v>
      </c>
      <c r="F38" s="677" t="s">
        <v>1390</v>
      </c>
      <c r="G38" s="667" t="s">
        <v>1403</v>
      </c>
      <c r="H38" s="667" t="s">
        <v>1403</v>
      </c>
      <c r="I38" s="667"/>
      <c r="J38" s="674" t="s">
        <v>1426</v>
      </c>
      <c r="K38" s="675"/>
      <c r="L38" s="675"/>
      <c r="M38" s="675"/>
      <c r="N38" s="675">
        <f t="shared" si="0"/>
        <v>0</v>
      </c>
      <c r="O38" s="675"/>
      <c r="P38" s="675"/>
      <c r="Q38" s="675"/>
      <c r="R38" s="675"/>
      <c r="S38" s="675"/>
      <c r="T38" s="675"/>
      <c r="U38" s="676" t="e">
        <f t="shared" si="3"/>
        <v>#DIV/0!</v>
      </c>
      <c r="V38" s="677"/>
      <c r="W38" s="678"/>
      <c r="X38" s="678"/>
      <c r="Y38" s="643" t="s">
        <v>1388</v>
      </c>
    </row>
    <row r="39" spans="1:25" ht="22.5" customHeight="1" thickTop="1" thickBot="1" x14ac:dyDescent="0.3">
      <c r="A39" s="677" t="s">
        <v>1386</v>
      </c>
      <c r="B39" s="677" t="s">
        <v>1390</v>
      </c>
      <c r="C39" s="667" t="s">
        <v>1403</v>
      </c>
      <c r="D39" s="677" t="s">
        <v>1390</v>
      </c>
      <c r="E39" s="677" t="s">
        <v>1390</v>
      </c>
      <c r="F39" s="677" t="s">
        <v>1390</v>
      </c>
      <c r="G39" s="665" t="s">
        <v>1427</v>
      </c>
      <c r="H39" s="667"/>
      <c r="I39" s="667"/>
      <c r="J39" s="668" t="s">
        <v>1428</v>
      </c>
      <c r="K39" s="669">
        <f t="shared" ref="K39:T39" si="22">SUM(K40:K41)</f>
        <v>0</v>
      </c>
      <c r="L39" s="669">
        <f>SUM(L40:L41)</f>
        <v>0</v>
      </c>
      <c r="M39" s="669">
        <f>SUM(M40:M41)</f>
        <v>0</v>
      </c>
      <c r="N39" s="669">
        <f t="shared" si="0"/>
        <v>0</v>
      </c>
      <c r="O39" s="669">
        <f t="shared" si="22"/>
        <v>0</v>
      </c>
      <c r="P39" s="669">
        <f t="shared" si="22"/>
        <v>0</v>
      </c>
      <c r="Q39" s="669">
        <f t="shared" si="22"/>
        <v>0</v>
      </c>
      <c r="R39" s="669">
        <f t="shared" si="22"/>
        <v>0</v>
      </c>
      <c r="S39" s="669">
        <f t="shared" si="22"/>
        <v>0</v>
      </c>
      <c r="T39" s="669">
        <f t="shared" si="22"/>
        <v>0</v>
      </c>
      <c r="U39" s="670" t="e">
        <f t="shared" si="3"/>
        <v>#DIV/0!</v>
      </c>
      <c r="V39" s="677"/>
      <c r="W39" s="678"/>
      <c r="X39" s="678"/>
      <c r="Y39" s="643" t="s">
        <v>1388</v>
      </c>
    </row>
    <row r="40" spans="1:25" ht="22.5" customHeight="1" thickTop="1" thickBot="1" x14ac:dyDescent="0.3">
      <c r="A40" s="677" t="s">
        <v>1386</v>
      </c>
      <c r="B40" s="677" t="s">
        <v>1390</v>
      </c>
      <c r="C40" s="667" t="s">
        <v>1403</v>
      </c>
      <c r="D40" s="677" t="s">
        <v>1390</v>
      </c>
      <c r="E40" s="677" t="s">
        <v>1390</v>
      </c>
      <c r="F40" s="677" t="s">
        <v>1390</v>
      </c>
      <c r="G40" s="667" t="s">
        <v>1427</v>
      </c>
      <c r="H40" s="667" t="s">
        <v>1390</v>
      </c>
      <c r="I40" s="667"/>
      <c r="J40" s="674" t="s">
        <v>1429</v>
      </c>
      <c r="K40" s="675"/>
      <c r="L40" s="675"/>
      <c r="M40" s="675"/>
      <c r="N40" s="675">
        <f t="shared" si="0"/>
        <v>0</v>
      </c>
      <c r="O40" s="675"/>
      <c r="P40" s="675"/>
      <c r="Q40" s="675"/>
      <c r="R40" s="675"/>
      <c r="S40" s="675"/>
      <c r="T40" s="675"/>
      <c r="U40" s="676" t="e">
        <f t="shared" si="3"/>
        <v>#DIV/0!</v>
      </c>
      <c r="V40" s="677"/>
      <c r="W40" s="678"/>
      <c r="X40" s="678"/>
      <c r="Y40" s="643" t="s">
        <v>1388</v>
      </c>
    </row>
    <row r="41" spans="1:25" ht="22.5" customHeight="1" thickTop="1" thickBot="1" x14ac:dyDescent="0.3">
      <c r="A41" s="677" t="s">
        <v>1386</v>
      </c>
      <c r="B41" s="677" t="s">
        <v>1390</v>
      </c>
      <c r="C41" s="667" t="s">
        <v>1403</v>
      </c>
      <c r="D41" s="677" t="s">
        <v>1390</v>
      </c>
      <c r="E41" s="677" t="s">
        <v>1390</v>
      </c>
      <c r="F41" s="677" t="s">
        <v>1390</v>
      </c>
      <c r="G41" s="667" t="s">
        <v>1427</v>
      </c>
      <c r="H41" s="667" t="s">
        <v>1403</v>
      </c>
      <c r="I41" s="667"/>
      <c r="J41" s="674" t="s">
        <v>1430</v>
      </c>
      <c r="K41" s="675"/>
      <c r="L41" s="675"/>
      <c r="M41" s="675"/>
      <c r="N41" s="675">
        <f t="shared" si="0"/>
        <v>0</v>
      </c>
      <c r="O41" s="675"/>
      <c r="P41" s="675"/>
      <c r="Q41" s="675"/>
      <c r="R41" s="675"/>
      <c r="S41" s="675"/>
      <c r="T41" s="675"/>
      <c r="U41" s="676" t="e">
        <f t="shared" si="3"/>
        <v>#DIV/0!</v>
      </c>
      <c r="V41" s="677"/>
      <c r="W41" s="678"/>
      <c r="X41" s="678"/>
      <c r="Y41" s="643" t="s">
        <v>1388</v>
      </c>
    </row>
    <row r="42" spans="1:25" ht="22.5" customHeight="1" thickTop="1" thickBot="1" x14ac:dyDescent="0.3">
      <c r="A42" s="677" t="s">
        <v>1386</v>
      </c>
      <c r="B42" s="677" t="s">
        <v>1390</v>
      </c>
      <c r="C42" s="667" t="s">
        <v>1403</v>
      </c>
      <c r="D42" s="677" t="s">
        <v>1390</v>
      </c>
      <c r="E42" s="677" t="s">
        <v>1390</v>
      </c>
      <c r="F42" s="677" t="s">
        <v>1390</v>
      </c>
      <c r="G42" s="665" t="s">
        <v>1431</v>
      </c>
      <c r="H42" s="667"/>
      <c r="I42" s="667"/>
      <c r="J42" s="680" t="s">
        <v>1432</v>
      </c>
      <c r="K42" s="681">
        <f t="shared" ref="K42:T42" si="23">SUM(K43:K44)</f>
        <v>0</v>
      </c>
      <c r="L42" s="681">
        <f>SUM(L43:L44)</f>
        <v>0</v>
      </c>
      <c r="M42" s="681">
        <f>SUM(M43:M44)</f>
        <v>0</v>
      </c>
      <c r="N42" s="681">
        <f t="shared" si="0"/>
        <v>0</v>
      </c>
      <c r="O42" s="681">
        <f t="shared" si="23"/>
        <v>0</v>
      </c>
      <c r="P42" s="681">
        <f t="shared" si="23"/>
        <v>0</v>
      </c>
      <c r="Q42" s="681">
        <f t="shared" si="23"/>
        <v>0</v>
      </c>
      <c r="R42" s="681">
        <f t="shared" si="23"/>
        <v>0</v>
      </c>
      <c r="S42" s="681">
        <f t="shared" si="23"/>
        <v>0</v>
      </c>
      <c r="T42" s="681">
        <f t="shared" si="23"/>
        <v>0</v>
      </c>
      <c r="U42" s="682" t="e">
        <f t="shared" si="3"/>
        <v>#DIV/0!</v>
      </c>
      <c r="V42" s="677"/>
      <c r="W42" s="678"/>
      <c r="X42" s="678"/>
      <c r="Y42" s="643" t="s">
        <v>1388</v>
      </c>
    </row>
    <row r="43" spans="1:25" ht="22.5" customHeight="1" thickTop="1" thickBot="1" x14ac:dyDescent="0.3">
      <c r="A43" s="677" t="s">
        <v>1386</v>
      </c>
      <c r="B43" s="677" t="s">
        <v>1390</v>
      </c>
      <c r="C43" s="667" t="s">
        <v>1403</v>
      </c>
      <c r="D43" s="677" t="s">
        <v>1390</v>
      </c>
      <c r="E43" s="677" t="s">
        <v>1390</v>
      </c>
      <c r="F43" s="677" t="s">
        <v>1390</v>
      </c>
      <c r="G43" s="667" t="s">
        <v>1431</v>
      </c>
      <c r="H43" s="667" t="s">
        <v>1390</v>
      </c>
      <c r="I43" s="667"/>
      <c r="J43" s="683" t="s">
        <v>1433</v>
      </c>
      <c r="K43" s="684"/>
      <c r="L43" s="684"/>
      <c r="M43" s="684"/>
      <c r="N43" s="675">
        <f t="shared" si="0"/>
        <v>0</v>
      </c>
      <c r="O43" s="684"/>
      <c r="P43" s="684"/>
      <c r="Q43" s="684"/>
      <c r="R43" s="684"/>
      <c r="S43" s="675"/>
      <c r="T43" s="684"/>
      <c r="U43" s="685" t="e">
        <f t="shared" si="3"/>
        <v>#DIV/0!</v>
      </c>
      <c r="V43" s="677"/>
      <c r="W43" s="678"/>
      <c r="X43" s="678"/>
      <c r="Y43" s="643" t="s">
        <v>1388</v>
      </c>
    </row>
    <row r="44" spans="1:25" ht="22.5" customHeight="1" thickTop="1" thickBot="1" x14ac:dyDescent="0.3">
      <c r="A44" s="677" t="s">
        <v>1386</v>
      </c>
      <c r="B44" s="677" t="s">
        <v>1390</v>
      </c>
      <c r="C44" s="667" t="s">
        <v>1403</v>
      </c>
      <c r="D44" s="677" t="s">
        <v>1390</v>
      </c>
      <c r="E44" s="677" t="s">
        <v>1390</v>
      </c>
      <c r="F44" s="677" t="s">
        <v>1390</v>
      </c>
      <c r="G44" s="667" t="s">
        <v>1431</v>
      </c>
      <c r="H44" s="667" t="s">
        <v>1403</v>
      </c>
      <c r="I44" s="667"/>
      <c r="J44" s="683" t="s">
        <v>1434</v>
      </c>
      <c r="K44" s="684"/>
      <c r="L44" s="684"/>
      <c r="M44" s="684"/>
      <c r="N44" s="675">
        <f t="shared" si="0"/>
        <v>0</v>
      </c>
      <c r="O44" s="684"/>
      <c r="P44" s="684"/>
      <c r="Q44" s="684"/>
      <c r="R44" s="684"/>
      <c r="S44" s="675"/>
      <c r="T44" s="684"/>
      <c r="U44" s="685" t="e">
        <f t="shared" si="3"/>
        <v>#DIV/0!</v>
      </c>
      <c r="V44" s="677"/>
      <c r="W44" s="678"/>
      <c r="X44" s="678"/>
      <c r="Y44" s="643" t="s">
        <v>1388</v>
      </c>
    </row>
    <row r="45" spans="1:25" ht="22.5" customHeight="1" thickTop="1" thickBot="1" x14ac:dyDescent="0.3">
      <c r="A45" s="658" t="s">
        <v>1386</v>
      </c>
      <c r="B45" s="659" t="s">
        <v>1390</v>
      </c>
      <c r="C45" s="659" t="s">
        <v>1403</v>
      </c>
      <c r="D45" s="659" t="s">
        <v>1403</v>
      </c>
      <c r="E45" s="659"/>
      <c r="F45" s="660"/>
      <c r="G45" s="660"/>
      <c r="H45" s="660"/>
      <c r="I45" s="660"/>
      <c r="J45" s="661" t="s">
        <v>1435</v>
      </c>
      <c r="K45" s="662">
        <f>+K46+K63</f>
        <v>0</v>
      </c>
      <c r="L45" s="662">
        <f>+L46+L63</f>
        <v>0</v>
      </c>
      <c r="M45" s="662">
        <f>+M46+M63</f>
        <v>0</v>
      </c>
      <c r="N45" s="662">
        <f t="shared" si="0"/>
        <v>0</v>
      </c>
      <c r="O45" s="662">
        <f t="shared" ref="O45:T45" si="24">+O46+O63</f>
        <v>0</v>
      </c>
      <c r="P45" s="662">
        <f t="shared" si="24"/>
        <v>0</v>
      </c>
      <c r="Q45" s="662">
        <f t="shared" si="24"/>
        <v>0</v>
      </c>
      <c r="R45" s="662">
        <f t="shared" si="24"/>
        <v>0</v>
      </c>
      <c r="S45" s="662">
        <f>+S46+S63</f>
        <v>1530000000</v>
      </c>
      <c r="T45" s="662">
        <f t="shared" si="24"/>
        <v>3461483</v>
      </c>
      <c r="U45" s="663">
        <f t="shared" si="3"/>
        <v>2.2624071895424838E-3</v>
      </c>
      <c r="V45" s="659"/>
      <c r="W45" s="664"/>
      <c r="X45" s="664"/>
      <c r="Y45" s="643" t="s">
        <v>1388</v>
      </c>
    </row>
    <row r="46" spans="1:25" ht="22.5" customHeight="1" thickTop="1" thickBot="1" x14ac:dyDescent="0.3">
      <c r="A46" s="658">
        <v>1</v>
      </c>
      <c r="B46" s="659" t="s">
        <v>1390</v>
      </c>
      <c r="C46" s="659" t="s">
        <v>1403</v>
      </c>
      <c r="D46" s="659" t="s">
        <v>1403</v>
      </c>
      <c r="E46" s="659" t="s">
        <v>1390</v>
      </c>
      <c r="F46" s="660"/>
      <c r="G46" s="660"/>
      <c r="H46" s="660"/>
      <c r="I46" s="660"/>
      <c r="J46" s="661" t="s">
        <v>1436</v>
      </c>
      <c r="K46" s="662">
        <f>+K47</f>
        <v>0</v>
      </c>
      <c r="L46" s="662">
        <f>+L47</f>
        <v>0</v>
      </c>
      <c r="M46" s="662">
        <f>+M47</f>
        <v>0</v>
      </c>
      <c r="N46" s="662">
        <f t="shared" si="0"/>
        <v>0</v>
      </c>
      <c r="O46" s="662">
        <f t="shared" ref="O46:T46" si="25">+O47</f>
        <v>0</v>
      </c>
      <c r="P46" s="662">
        <f t="shared" si="25"/>
        <v>0</v>
      </c>
      <c r="Q46" s="662">
        <f t="shared" si="25"/>
        <v>0</v>
      </c>
      <c r="R46" s="662">
        <f t="shared" si="25"/>
        <v>0</v>
      </c>
      <c r="S46" s="662">
        <f>+S47</f>
        <v>1530000000</v>
      </c>
      <c r="T46" s="662">
        <f t="shared" si="25"/>
        <v>3461483</v>
      </c>
      <c r="U46" s="663">
        <f t="shared" si="3"/>
        <v>2.2624071895424838E-3</v>
      </c>
      <c r="V46" s="659"/>
      <c r="W46" s="664"/>
      <c r="X46" s="664"/>
      <c r="Y46" s="643"/>
    </row>
    <row r="47" spans="1:25" s="185" customFormat="1" ht="22.5" customHeight="1" thickTop="1" thickBot="1" x14ac:dyDescent="0.3">
      <c r="A47" s="671" t="s">
        <v>1386</v>
      </c>
      <c r="B47" s="671" t="s">
        <v>1390</v>
      </c>
      <c r="C47" s="665" t="s">
        <v>1403</v>
      </c>
      <c r="D47" s="665" t="s">
        <v>1403</v>
      </c>
      <c r="E47" s="666" t="s">
        <v>1390</v>
      </c>
      <c r="F47" s="665" t="s">
        <v>1390</v>
      </c>
      <c r="G47" s="665"/>
      <c r="H47" s="667"/>
      <c r="I47" s="667"/>
      <c r="J47" s="668" t="s">
        <v>1437</v>
      </c>
      <c r="K47" s="669">
        <f>+K48+K51+K54+K57+K60</f>
        <v>0</v>
      </c>
      <c r="L47" s="669">
        <f>+L48+L51+L54+L57+L60</f>
        <v>0</v>
      </c>
      <c r="M47" s="669">
        <f>+M48+M51+M54+M57+M60</f>
        <v>0</v>
      </c>
      <c r="N47" s="669">
        <f t="shared" si="0"/>
        <v>0</v>
      </c>
      <c r="O47" s="669">
        <f t="shared" ref="O47:T47" si="26">+O48+O51+O54+O57+O60</f>
        <v>0</v>
      </c>
      <c r="P47" s="669">
        <f t="shared" si="26"/>
        <v>0</v>
      </c>
      <c r="Q47" s="669">
        <f t="shared" si="26"/>
        <v>0</v>
      </c>
      <c r="R47" s="669">
        <f t="shared" si="26"/>
        <v>0</v>
      </c>
      <c r="S47" s="669">
        <f>+S48+S51+S54+S57+S60</f>
        <v>1530000000</v>
      </c>
      <c r="T47" s="669">
        <f t="shared" si="26"/>
        <v>3461483</v>
      </c>
      <c r="U47" s="670">
        <f t="shared" si="3"/>
        <v>2.2624071895424838E-3</v>
      </c>
      <c r="V47" s="671"/>
      <c r="W47" s="672"/>
      <c r="X47" s="672"/>
      <c r="Y47" s="643" t="s">
        <v>1388</v>
      </c>
    </row>
    <row r="48" spans="1:25" s="679" customFormat="1" ht="22.5" customHeight="1" thickTop="1" thickBot="1" x14ac:dyDescent="0.3">
      <c r="A48" s="677" t="s">
        <v>1386</v>
      </c>
      <c r="B48" s="677" t="s">
        <v>1390</v>
      </c>
      <c r="C48" s="667" t="s">
        <v>1403</v>
      </c>
      <c r="D48" s="667" t="s">
        <v>1403</v>
      </c>
      <c r="E48" s="677" t="s">
        <v>1390</v>
      </c>
      <c r="F48" s="667" t="s">
        <v>1390</v>
      </c>
      <c r="G48" s="665" t="s">
        <v>1390</v>
      </c>
      <c r="H48" s="667"/>
      <c r="I48" s="667"/>
      <c r="J48" s="668" t="s">
        <v>1438</v>
      </c>
      <c r="K48" s="675">
        <f>+K49+K50</f>
        <v>0</v>
      </c>
      <c r="L48" s="675">
        <f>+L49+L50</f>
        <v>0</v>
      </c>
      <c r="M48" s="675">
        <f>+M49+M50</f>
        <v>0</v>
      </c>
      <c r="N48" s="675">
        <f t="shared" si="0"/>
        <v>0</v>
      </c>
      <c r="O48" s="675">
        <f t="shared" ref="O48:T48" si="27">+O49+O50</f>
        <v>0</v>
      </c>
      <c r="P48" s="675">
        <f t="shared" si="27"/>
        <v>0</v>
      </c>
      <c r="Q48" s="675">
        <f t="shared" si="27"/>
        <v>0</v>
      </c>
      <c r="R48" s="675">
        <f t="shared" si="27"/>
        <v>0</v>
      </c>
      <c r="S48" s="675">
        <f t="shared" si="27"/>
        <v>1530000000</v>
      </c>
      <c r="T48" s="675">
        <f t="shared" si="27"/>
        <v>3461483</v>
      </c>
      <c r="U48" s="676">
        <f t="shared" si="3"/>
        <v>2.2624071895424838E-3</v>
      </c>
      <c r="V48" s="677"/>
      <c r="W48" s="678" t="s">
        <v>1439</v>
      </c>
      <c r="X48" s="678" t="s">
        <v>1440</v>
      </c>
      <c r="Y48" s="686" t="s">
        <v>1388</v>
      </c>
    </row>
    <row r="49" spans="1:25" s="679" customFormat="1" ht="22.5" customHeight="1" thickTop="1" thickBot="1" x14ac:dyDescent="0.3">
      <c r="A49" s="677" t="s">
        <v>1386</v>
      </c>
      <c r="B49" s="677" t="s">
        <v>1390</v>
      </c>
      <c r="C49" s="667" t="s">
        <v>1403</v>
      </c>
      <c r="D49" s="667" t="s">
        <v>1403</v>
      </c>
      <c r="E49" s="677" t="s">
        <v>1390</v>
      </c>
      <c r="F49" s="677" t="s">
        <v>1390</v>
      </c>
      <c r="G49" s="667" t="s">
        <v>1390</v>
      </c>
      <c r="H49" s="667" t="s">
        <v>1390</v>
      </c>
      <c r="I49" s="667"/>
      <c r="J49" s="674" t="s">
        <v>1441</v>
      </c>
      <c r="K49" s="675"/>
      <c r="L49" s="675"/>
      <c r="M49" s="675"/>
      <c r="N49" s="675">
        <f t="shared" si="0"/>
        <v>0</v>
      </c>
      <c r="O49" s="675"/>
      <c r="P49" s="675">
        <f>+N49</f>
        <v>0</v>
      </c>
      <c r="Q49" s="675"/>
      <c r="R49" s="675"/>
      <c r="S49" s="675">
        <v>1530000000</v>
      </c>
      <c r="T49" s="675">
        <v>3461483</v>
      </c>
      <c r="U49" s="676">
        <f t="shared" si="3"/>
        <v>2.2624071895424838E-3</v>
      </c>
      <c r="V49" s="677"/>
      <c r="W49" s="678"/>
      <c r="X49" s="678"/>
      <c r="Y49" s="686" t="s">
        <v>1388</v>
      </c>
    </row>
    <row r="50" spans="1:25" s="679" customFormat="1" ht="22.5" customHeight="1" thickTop="1" thickBot="1" x14ac:dyDescent="0.3">
      <c r="A50" s="677" t="s">
        <v>1386</v>
      </c>
      <c r="B50" s="677" t="s">
        <v>1390</v>
      </c>
      <c r="C50" s="667" t="s">
        <v>1403</v>
      </c>
      <c r="D50" s="667" t="s">
        <v>1403</v>
      </c>
      <c r="E50" s="677" t="s">
        <v>1390</v>
      </c>
      <c r="F50" s="677" t="s">
        <v>1390</v>
      </c>
      <c r="G50" s="667" t="s">
        <v>1390</v>
      </c>
      <c r="H50" s="667" t="s">
        <v>1403</v>
      </c>
      <c r="I50" s="667"/>
      <c r="J50" s="674" t="s">
        <v>1442</v>
      </c>
      <c r="K50" s="675"/>
      <c r="L50" s="675"/>
      <c r="M50" s="675"/>
      <c r="N50" s="675">
        <f t="shared" si="0"/>
        <v>0</v>
      </c>
      <c r="O50" s="675"/>
      <c r="P50" s="675"/>
      <c r="Q50" s="675"/>
      <c r="R50" s="675"/>
      <c r="S50" s="675"/>
      <c r="T50" s="675"/>
      <c r="U50" s="676" t="e">
        <f t="shared" si="3"/>
        <v>#DIV/0!</v>
      </c>
      <c r="V50" s="677"/>
      <c r="W50" s="678"/>
      <c r="X50" s="678"/>
      <c r="Y50" s="686" t="s">
        <v>1388</v>
      </c>
    </row>
    <row r="51" spans="1:25" s="679" customFormat="1" ht="22.5" customHeight="1" thickTop="1" thickBot="1" x14ac:dyDescent="0.3">
      <c r="A51" s="677" t="s">
        <v>1386</v>
      </c>
      <c r="B51" s="677" t="s">
        <v>1390</v>
      </c>
      <c r="C51" s="667" t="s">
        <v>1403</v>
      </c>
      <c r="D51" s="667" t="s">
        <v>1403</v>
      </c>
      <c r="E51" s="677" t="s">
        <v>1390</v>
      </c>
      <c r="F51" s="677" t="s">
        <v>1390</v>
      </c>
      <c r="G51" s="665" t="s">
        <v>1403</v>
      </c>
      <c r="H51" s="667"/>
      <c r="I51" s="667"/>
      <c r="J51" s="668" t="s">
        <v>1443</v>
      </c>
      <c r="K51" s="675">
        <f>+K52+K53</f>
        <v>0</v>
      </c>
      <c r="L51" s="675">
        <f>+L52+L53</f>
        <v>0</v>
      </c>
      <c r="M51" s="675">
        <f>+M52+M53</f>
        <v>0</v>
      </c>
      <c r="N51" s="675">
        <f t="shared" si="0"/>
        <v>0</v>
      </c>
      <c r="O51" s="675">
        <f t="shared" ref="O51:T51" si="28">+O52+O53</f>
        <v>0</v>
      </c>
      <c r="P51" s="675">
        <f t="shared" si="28"/>
        <v>0</v>
      </c>
      <c r="Q51" s="675">
        <f t="shared" si="28"/>
        <v>0</v>
      </c>
      <c r="R51" s="675">
        <f t="shared" si="28"/>
        <v>0</v>
      </c>
      <c r="S51" s="675">
        <f t="shared" si="28"/>
        <v>0</v>
      </c>
      <c r="T51" s="675">
        <f t="shared" si="28"/>
        <v>0</v>
      </c>
      <c r="U51" s="676" t="e">
        <f t="shared" si="3"/>
        <v>#DIV/0!</v>
      </c>
      <c r="V51" s="677"/>
      <c r="W51" s="678" t="s">
        <v>1444</v>
      </c>
      <c r="X51" s="678" t="s">
        <v>1445</v>
      </c>
      <c r="Y51" s="686" t="s">
        <v>1388</v>
      </c>
    </row>
    <row r="52" spans="1:25" s="679" customFormat="1" ht="22.5" customHeight="1" thickTop="1" thickBot="1" x14ac:dyDescent="0.3">
      <c r="A52" s="677" t="s">
        <v>1386</v>
      </c>
      <c r="B52" s="677" t="s">
        <v>1390</v>
      </c>
      <c r="C52" s="667" t="s">
        <v>1403</v>
      </c>
      <c r="D52" s="667" t="s">
        <v>1403</v>
      </c>
      <c r="E52" s="677" t="s">
        <v>1390</v>
      </c>
      <c r="F52" s="677" t="s">
        <v>1390</v>
      </c>
      <c r="G52" s="667" t="s">
        <v>1403</v>
      </c>
      <c r="H52" s="667" t="s">
        <v>1390</v>
      </c>
      <c r="I52" s="667"/>
      <c r="J52" s="674" t="s">
        <v>1446</v>
      </c>
      <c r="K52" s="675"/>
      <c r="L52" s="675"/>
      <c r="M52" s="675"/>
      <c r="N52" s="675">
        <f t="shared" si="0"/>
        <v>0</v>
      </c>
      <c r="O52" s="675"/>
      <c r="P52" s="675"/>
      <c r="Q52" s="675"/>
      <c r="R52" s="675"/>
      <c r="S52" s="675"/>
      <c r="T52" s="675"/>
      <c r="U52" s="676" t="e">
        <f t="shared" si="3"/>
        <v>#DIV/0!</v>
      </c>
      <c r="V52" s="677"/>
      <c r="W52" s="678"/>
      <c r="X52" s="678"/>
      <c r="Y52" s="686" t="s">
        <v>1388</v>
      </c>
    </row>
    <row r="53" spans="1:25" s="679" customFormat="1" ht="22.5" customHeight="1" thickTop="1" thickBot="1" x14ac:dyDescent="0.3">
      <c r="A53" s="677" t="s">
        <v>1386</v>
      </c>
      <c r="B53" s="677" t="s">
        <v>1390</v>
      </c>
      <c r="C53" s="667" t="s">
        <v>1403</v>
      </c>
      <c r="D53" s="667" t="s">
        <v>1403</v>
      </c>
      <c r="E53" s="677" t="s">
        <v>1390</v>
      </c>
      <c r="F53" s="677" t="s">
        <v>1390</v>
      </c>
      <c r="G53" s="667" t="s">
        <v>1403</v>
      </c>
      <c r="H53" s="667" t="s">
        <v>1403</v>
      </c>
      <c r="I53" s="667"/>
      <c r="J53" s="674" t="s">
        <v>1447</v>
      </c>
      <c r="K53" s="675"/>
      <c r="L53" s="675"/>
      <c r="M53" s="675"/>
      <c r="N53" s="675">
        <f t="shared" si="0"/>
        <v>0</v>
      </c>
      <c r="O53" s="675"/>
      <c r="P53" s="675"/>
      <c r="Q53" s="675"/>
      <c r="R53" s="675"/>
      <c r="S53" s="675"/>
      <c r="T53" s="675"/>
      <c r="U53" s="676" t="e">
        <f t="shared" si="3"/>
        <v>#DIV/0!</v>
      </c>
      <c r="V53" s="677"/>
      <c r="W53" s="678"/>
      <c r="X53" s="678"/>
      <c r="Y53" s="686" t="s">
        <v>1388</v>
      </c>
    </row>
    <row r="54" spans="1:25" s="679" customFormat="1" ht="22.5" customHeight="1" thickTop="1" thickBot="1" x14ac:dyDescent="0.3">
      <c r="A54" s="677" t="s">
        <v>1386</v>
      </c>
      <c r="B54" s="677" t="s">
        <v>1390</v>
      </c>
      <c r="C54" s="667" t="s">
        <v>1403</v>
      </c>
      <c r="D54" s="667" t="s">
        <v>1403</v>
      </c>
      <c r="E54" s="677" t="s">
        <v>1390</v>
      </c>
      <c r="F54" s="677" t="s">
        <v>1390</v>
      </c>
      <c r="G54" s="665" t="s">
        <v>1427</v>
      </c>
      <c r="H54" s="667"/>
      <c r="I54" s="667"/>
      <c r="J54" s="668" t="s">
        <v>1448</v>
      </c>
      <c r="K54" s="675">
        <f>+K55+K56</f>
        <v>0</v>
      </c>
      <c r="L54" s="675">
        <f>+L55+L56</f>
        <v>0</v>
      </c>
      <c r="M54" s="675">
        <f>+M55+M56</f>
        <v>0</v>
      </c>
      <c r="N54" s="675">
        <f t="shared" si="0"/>
        <v>0</v>
      </c>
      <c r="O54" s="675">
        <f t="shared" ref="O54:T54" si="29">+O55+O56</f>
        <v>0</v>
      </c>
      <c r="P54" s="675">
        <f t="shared" si="29"/>
        <v>0</v>
      </c>
      <c r="Q54" s="675">
        <f t="shared" si="29"/>
        <v>0</v>
      </c>
      <c r="R54" s="675">
        <f t="shared" si="29"/>
        <v>0</v>
      </c>
      <c r="S54" s="675">
        <f t="shared" si="29"/>
        <v>0</v>
      </c>
      <c r="T54" s="675">
        <f t="shared" si="29"/>
        <v>0</v>
      </c>
      <c r="U54" s="676" t="e">
        <f t="shared" si="3"/>
        <v>#DIV/0!</v>
      </c>
      <c r="V54" s="677"/>
      <c r="W54" s="678"/>
      <c r="X54" s="678"/>
      <c r="Y54" s="686" t="s">
        <v>1388</v>
      </c>
    </row>
    <row r="55" spans="1:25" s="679" customFormat="1" ht="22.5" customHeight="1" thickTop="1" thickBot="1" x14ac:dyDescent="0.3">
      <c r="A55" s="677" t="s">
        <v>1386</v>
      </c>
      <c r="B55" s="677" t="s">
        <v>1390</v>
      </c>
      <c r="C55" s="667" t="s">
        <v>1403</v>
      </c>
      <c r="D55" s="667" t="s">
        <v>1403</v>
      </c>
      <c r="E55" s="677" t="s">
        <v>1390</v>
      </c>
      <c r="F55" s="677" t="s">
        <v>1390</v>
      </c>
      <c r="G55" s="667" t="s">
        <v>1427</v>
      </c>
      <c r="H55" s="667" t="s">
        <v>1390</v>
      </c>
      <c r="I55" s="667"/>
      <c r="J55" s="674" t="s">
        <v>1449</v>
      </c>
      <c r="K55" s="675"/>
      <c r="L55" s="675"/>
      <c r="M55" s="675"/>
      <c r="N55" s="675">
        <f t="shared" si="0"/>
        <v>0</v>
      </c>
      <c r="O55" s="675"/>
      <c r="P55" s="675"/>
      <c r="Q55" s="675"/>
      <c r="R55" s="675"/>
      <c r="S55" s="675"/>
      <c r="T55" s="675"/>
      <c r="U55" s="676" t="e">
        <f t="shared" si="3"/>
        <v>#DIV/0!</v>
      </c>
      <c r="V55" s="677"/>
      <c r="W55" s="678"/>
      <c r="X55" s="678"/>
      <c r="Y55" s="686" t="s">
        <v>1388</v>
      </c>
    </row>
    <row r="56" spans="1:25" s="679" customFormat="1" ht="22.5" customHeight="1" thickTop="1" thickBot="1" x14ac:dyDescent="0.3">
      <c r="A56" s="677" t="s">
        <v>1386</v>
      </c>
      <c r="B56" s="677" t="s">
        <v>1390</v>
      </c>
      <c r="C56" s="667" t="s">
        <v>1403</v>
      </c>
      <c r="D56" s="667" t="s">
        <v>1403</v>
      </c>
      <c r="E56" s="677" t="s">
        <v>1390</v>
      </c>
      <c r="F56" s="677" t="s">
        <v>1390</v>
      </c>
      <c r="G56" s="667" t="s">
        <v>1427</v>
      </c>
      <c r="H56" s="667" t="s">
        <v>1403</v>
      </c>
      <c r="I56" s="667"/>
      <c r="J56" s="674" t="s">
        <v>1450</v>
      </c>
      <c r="K56" s="675"/>
      <c r="L56" s="675"/>
      <c r="M56" s="675"/>
      <c r="N56" s="675">
        <f t="shared" si="0"/>
        <v>0</v>
      </c>
      <c r="O56" s="675"/>
      <c r="P56" s="675"/>
      <c r="Q56" s="675"/>
      <c r="R56" s="675"/>
      <c r="S56" s="675"/>
      <c r="T56" s="675"/>
      <c r="U56" s="676" t="e">
        <f t="shared" si="3"/>
        <v>#DIV/0!</v>
      </c>
      <c r="V56" s="677"/>
      <c r="W56" s="678"/>
      <c r="X56" s="678"/>
      <c r="Y56" s="686" t="s">
        <v>1388</v>
      </c>
    </row>
    <row r="57" spans="1:25" s="679" customFormat="1" ht="22.5" customHeight="1" thickTop="1" thickBot="1" x14ac:dyDescent="0.3">
      <c r="A57" s="677" t="s">
        <v>1386</v>
      </c>
      <c r="B57" s="677" t="s">
        <v>1390</v>
      </c>
      <c r="C57" s="667" t="s">
        <v>1403</v>
      </c>
      <c r="D57" s="667" t="s">
        <v>1403</v>
      </c>
      <c r="E57" s="677" t="s">
        <v>1390</v>
      </c>
      <c r="F57" s="677" t="s">
        <v>1390</v>
      </c>
      <c r="G57" s="665" t="s">
        <v>1431</v>
      </c>
      <c r="H57" s="667"/>
      <c r="I57" s="667"/>
      <c r="J57" s="668" t="s">
        <v>1451</v>
      </c>
      <c r="K57" s="675">
        <f>+K58+K59</f>
        <v>0</v>
      </c>
      <c r="L57" s="675">
        <f>+L58+L59</f>
        <v>0</v>
      </c>
      <c r="M57" s="675">
        <f>+M58+M59</f>
        <v>0</v>
      </c>
      <c r="N57" s="675">
        <f t="shared" si="0"/>
        <v>0</v>
      </c>
      <c r="O57" s="675">
        <f t="shared" ref="O57:T57" si="30">+O58+O59</f>
        <v>0</v>
      </c>
      <c r="P57" s="675">
        <f t="shared" si="30"/>
        <v>0</v>
      </c>
      <c r="Q57" s="675">
        <f t="shared" si="30"/>
        <v>0</v>
      </c>
      <c r="R57" s="675">
        <f t="shared" si="30"/>
        <v>0</v>
      </c>
      <c r="S57" s="675">
        <f t="shared" si="30"/>
        <v>0</v>
      </c>
      <c r="T57" s="675">
        <f t="shared" si="30"/>
        <v>0</v>
      </c>
      <c r="U57" s="676" t="e">
        <f t="shared" si="3"/>
        <v>#DIV/0!</v>
      </c>
      <c r="V57" s="677"/>
      <c r="W57" s="678" t="s">
        <v>1452</v>
      </c>
      <c r="X57" s="678" t="s">
        <v>1453</v>
      </c>
      <c r="Y57" s="686" t="s">
        <v>1388</v>
      </c>
    </row>
    <row r="58" spans="1:25" s="679" customFormat="1" ht="22.5" customHeight="1" thickTop="1" thickBot="1" x14ac:dyDescent="0.3">
      <c r="A58" s="677" t="s">
        <v>1386</v>
      </c>
      <c r="B58" s="677" t="s">
        <v>1390</v>
      </c>
      <c r="C58" s="667" t="s">
        <v>1403</v>
      </c>
      <c r="D58" s="667" t="s">
        <v>1403</v>
      </c>
      <c r="E58" s="677" t="s">
        <v>1390</v>
      </c>
      <c r="F58" s="677" t="s">
        <v>1390</v>
      </c>
      <c r="G58" s="667" t="s">
        <v>1431</v>
      </c>
      <c r="H58" s="667" t="s">
        <v>1390</v>
      </c>
      <c r="I58" s="667"/>
      <c r="J58" s="674" t="s">
        <v>1454</v>
      </c>
      <c r="K58" s="675"/>
      <c r="L58" s="675"/>
      <c r="M58" s="675"/>
      <c r="N58" s="675">
        <f t="shared" si="0"/>
        <v>0</v>
      </c>
      <c r="O58" s="675"/>
      <c r="P58" s="675"/>
      <c r="Q58" s="675"/>
      <c r="R58" s="675"/>
      <c r="S58" s="675"/>
      <c r="T58" s="675"/>
      <c r="U58" s="676" t="e">
        <f t="shared" si="3"/>
        <v>#DIV/0!</v>
      </c>
      <c r="V58" s="677"/>
      <c r="W58" s="678"/>
      <c r="X58" s="678"/>
      <c r="Y58" s="686" t="s">
        <v>1388</v>
      </c>
    </row>
    <row r="59" spans="1:25" s="679" customFormat="1" ht="22.5" customHeight="1" thickTop="1" thickBot="1" x14ac:dyDescent="0.3">
      <c r="A59" s="677" t="s">
        <v>1386</v>
      </c>
      <c r="B59" s="677" t="s">
        <v>1390</v>
      </c>
      <c r="C59" s="667" t="s">
        <v>1403</v>
      </c>
      <c r="D59" s="667" t="s">
        <v>1403</v>
      </c>
      <c r="E59" s="677" t="s">
        <v>1390</v>
      </c>
      <c r="F59" s="677" t="s">
        <v>1390</v>
      </c>
      <c r="G59" s="667" t="s">
        <v>1431</v>
      </c>
      <c r="H59" s="667" t="s">
        <v>1403</v>
      </c>
      <c r="I59" s="667"/>
      <c r="J59" s="674" t="s">
        <v>1455</v>
      </c>
      <c r="K59" s="675"/>
      <c r="L59" s="675"/>
      <c r="M59" s="675"/>
      <c r="N59" s="675">
        <f t="shared" si="0"/>
        <v>0</v>
      </c>
      <c r="O59" s="675"/>
      <c r="P59" s="675"/>
      <c r="Q59" s="675"/>
      <c r="R59" s="675"/>
      <c r="S59" s="675"/>
      <c r="T59" s="675"/>
      <c r="U59" s="676" t="e">
        <f t="shared" si="3"/>
        <v>#DIV/0!</v>
      </c>
      <c r="V59" s="677"/>
      <c r="W59" s="678"/>
      <c r="X59" s="678"/>
      <c r="Y59" s="686" t="s">
        <v>1388</v>
      </c>
    </row>
    <row r="60" spans="1:25" s="679" customFormat="1" ht="22.5" customHeight="1" thickTop="1" thickBot="1" x14ac:dyDescent="0.3">
      <c r="A60" s="677" t="s">
        <v>1386</v>
      </c>
      <c r="B60" s="677" t="s">
        <v>1390</v>
      </c>
      <c r="C60" s="667" t="s">
        <v>1403</v>
      </c>
      <c r="D60" s="667" t="s">
        <v>1403</v>
      </c>
      <c r="E60" s="677" t="s">
        <v>1390</v>
      </c>
      <c r="F60" s="677" t="s">
        <v>1390</v>
      </c>
      <c r="G60" s="665" t="s">
        <v>1456</v>
      </c>
      <c r="H60" s="667"/>
      <c r="I60" s="667"/>
      <c r="J60" s="680" t="s">
        <v>1457</v>
      </c>
      <c r="K60" s="684">
        <f>+K61+K62</f>
        <v>0</v>
      </c>
      <c r="L60" s="684">
        <f>+L61+L62</f>
        <v>0</v>
      </c>
      <c r="M60" s="684">
        <f>+M61+M62</f>
        <v>0</v>
      </c>
      <c r="N60" s="684">
        <f t="shared" si="0"/>
        <v>0</v>
      </c>
      <c r="O60" s="684">
        <f t="shared" ref="O60:T60" si="31">+O61+O62</f>
        <v>0</v>
      </c>
      <c r="P60" s="684">
        <f t="shared" si="31"/>
        <v>0</v>
      </c>
      <c r="Q60" s="684">
        <f t="shared" si="31"/>
        <v>0</v>
      </c>
      <c r="R60" s="684">
        <f t="shared" si="31"/>
        <v>0</v>
      </c>
      <c r="S60" s="684">
        <f t="shared" si="31"/>
        <v>0</v>
      </c>
      <c r="T60" s="684">
        <f t="shared" si="31"/>
        <v>0</v>
      </c>
      <c r="U60" s="685" t="e">
        <f t="shared" si="3"/>
        <v>#DIV/0!</v>
      </c>
      <c r="V60" s="677"/>
      <c r="W60" s="678"/>
      <c r="X60" s="678"/>
      <c r="Y60" s="686" t="s">
        <v>1388</v>
      </c>
    </row>
    <row r="61" spans="1:25" s="679" customFormat="1" ht="22.5" customHeight="1" thickTop="1" thickBot="1" x14ac:dyDescent="0.3">
      <c r="A61" s="677" t="s">
        <v>1386</v>
      </c>
      <c r="B61" s="677" t="s">
        <v>1390</v>
      </c>
      <c r="C61" s="667" t="s">
        <v>1403</v>
      </c>
      <c r="D61" s="667" t="s">
        <v>1403</v>
      </c>
      <c r="E61" s="677" t="s">
        <v>1390</v>
      </c>
      <c r="F61" s="677" t="s">
        <v>1390</v>
      </c>
      <c r="G61" s="667" t="s">
        <v>1456</v>
      </c>
      <c r="H61" s="667" t="s">
        <v>1390</v>
      </c>
      <c r="I61" s="667"/>
      <c r="J61" s="683" t="s">
        <v>1458</v>
      </c>
      <c r="K61" s="684"/>
      <c r="L61" s="684"/>
      <c r="M61" s="684"/>
      <c r="N61" s="684">
        <f t="shared" si="0"/>
        <v>0</v>
      </c>
      <c r="O61" s="684"/>
      <c r="P61" s="684"/>
      <c r="Q61" s="684"/>
      <c r="R61" s="684"/>
      <c r="S61" s="684"/>
      <c r="T61" s="684"/>
      <c r="U61" s="685" t="e">
        <f t="shared" si="3"/>
        <v>#DIV/0!</v>
      </c>
      <c r="V61" s="677"/>
      <c r="W61" s="678"/>
      <c r="X61" s="678"/>
      <c r="Y61" s="686" t="s">
        <v>1388</v>
      </c>
    </row>
    <row r="62" spans="1:25" s="679" customFormat="1" ht="22.5" customHeight="1" thickTop="1" thickBot="1" x14ac:dyDescent="0.3">
      <c r="A62" s="677" t="s">
        <v>1386</v>
      </c>
      <c r="B62" s="677" t="s">
        <v>1390</v>
      </c>
      <c r="C62" s="667" t="s">
        <v>1403</v>
      </c>
      <c r="D62" s="667" t="s">
        <v>1403</v>
      </c>
      <c r="E62" s="677" t="s">
        <v>1390</v>
      </c>
      <c r="F62" s="677" t="s">
        <v>1390</v>
      </c>
      <c r="G62" s="667" t="s">
        <v>1456</v>
      </c>
      <c r="H62" s="667" t="s">
        <v>1403</v>
      </c>
      <c r="I62" s="667"/>
      <c r="J62" s="683" t="s">
        <v>1459</v>
      </c>
      <c r="K62" s="684"/>
      <c r="L62" s="684"/>
      <c r="M62" s="684"/>
      <c r="N62" s="684">
        <f t="shared" si="0"/>
        <v>0</v>
      </c>
      <c r="O62" s="684"/>
      <c r="P62" s="684"/>
      <c r="Q62" s="684"/>
      <c r="R62" s="684"/>
      <c r="S62" s="684"/>
      <c r="T62" s="684"/>
      <c r="U62" s="685" t="e">
        <f t="shared" si="3"/>
        <v>#DIV/0!</v>
      </c>
      <c r="V62" s="677"/>
      <c r="W62" s="678"/>
      <c r="X62" s="678"/>
      <c r="Y62" s="686" t="s">
        <v>1388</v>
      </c>
    </row>
    <row r="63" spans="1:25" ht="22.5" customHeight="1" thickTop="1" thickBot="1" x14ac:dyDescent="0.3">
      <c r="A63" s="658">
        <v>1</v>
      </c>
      <c r="B63" s="659" t="s">
        <v>1390</v>
      </c>
      <c r="C63" s="659" t="s">
        <v>1403</v>
      </c>
      <c r="D63" s="659" t="s">
        <v>1403</v>
      </c>
      <c r="E63" s="659" t="s">
        <v>1403</v>
      </c>
      <c r="F63" s="660"/>
      <c r="G63" s="660"/>
      <c r="H63" s="660"/>
      <c r="I63" s="660"/>
      <c r="J63" s="661" t="s">
        <v>1460</v>
      </c>
      <c r="K63" s="687">
        <f>+K64+K67+K70+K73+K76+K79+K82+K85</f>
        <v>0</v>
      </c>
      <c r="L63" s="687">
        <f>+L64+L67+L70+L73+L76+L79+L82+L85</f>
        <v>0</v>
      </c>
      <c r="M63" s="687">
        <f>+M64+M67+M70+M73+M76+M79+M82+M85</f>
        <v>0</v>
      </c>
      <c r="N63" s="687">
        <f t="shared" si="0"/>
        <v>0</v>
      </c>
      <c r="O63" s="687">
        <f t="shared" ref="O63:T63" si="32">+O64+O67+O70+O73+O76+O79+O82+O85</f>
        <v>0</v>
      </c>
      <c r="P63" s="687">
        <f t="shared" si="32"/>
        <v>0</v>
      </c>
      <c r="Q63" s="687">
        <f t="shared" si="32"/>
        <v>0</v>
      </c>
      <c r="R63" s="687">
        <f t="shared" si="32"/>
        <v>0</v>
      </c>
      <c r="S63" s="687">
        <f>+S64+S67+S70+S73+S76+S79+S82+S85</f>
        <v>0</v>
      </c>
      <c r="T63" s="687">
        <f t="shared" si="32"/>
        <v>0</v>
      </c>
      <c r="U63" s="663" t="e">
        <f t="shared" si="3"/>
        <v>#DIV/0!</v>
      </c>
      <c r="V63" s="659"/>
      <c r="W63" s="664" t="s">
        <v>1461</v>
      </c>
      <c r="X63" s="664" t="s">
        <v>1462</v>
      </c>
      <c r="Y63" s="643" t="s">
        <v>1388</v>
      </c>
    </row>
    <row r="64" spans="1:25" ht="22.5" customHeight="1" thickTop="1" thickBot="1" x14ac:dyDescent="0.3">
      <c r="A64" s="677">
        <v>1</v>
      </c>
      <c r="B64" s="677" t="s">
        <v>1390</v>
      </c>
      <c r="C64" s="667" t="s">
        <v>1403</v>
      </c>
      <c r="D64" s="667" t="s">
        <v>1403</v>
      </c>
      <c r="E64" s="677" t="s">
        <v>1403</v>
      </c>
      <c r="F64" s="665" t="s">
        <v>1390</v>
      </c>
      <c r="G64" s="667"/>
      <c r="H64" s="667"/>
      <c r="I64" s="667"/>
      <c r="J64" s="680" t="s">
        <v>1463</v>
      </c>
      <c r="K64" s="688">
        <f>+K65+K66</f>
        <v>0</v>
      </c>
      <c r="L64" s="688">
        <f>+L65+L66</f>
        <v>0</v>
      </c>
      <c r="M64" s="688">
        <f>+M65+M66</f>
        <v>0</v>
      </c>
      <c r="N64" s="688">
        <f t="shared" si="0"/>
        <v>0</v>
      </c>
      <c r="O64" s="688">
        <f t="shared" ref="O64:T64" si="33">+O65+O66</f>
        <v>0</v>
      </c>
      <c r="P64" s="688">
        <f t="shared" si="33"/>
        <v>0</v>
      </c>
      <c r="Q64" s="688">
        <f t="shared" si="33"/>
        <v>0</v>
      </c>
      <c r="R64" s="688">
        <f t="shared" si="33"/>
        <v>0</v>
      </c>
      <c r="S64" s="688">
        <f t="shared" si="33"/>
        <v>0</v>
      </c>
      <c r="T64" s="688">
        <f t="shared" si="33"/>
        <v>0</v>
      </c>
      <c r="U64" s="682" t="e">
        <f t="shared" si="3"/>
        <v>#DIV/0!</v>
      </c>
      <c r="V64" s="665"/>
      <c r="W64" s="678" t="s">
        <v>1464</v>
      </c>
      <c r="X64" s="678"/>
      <c r="Y64" s="643" t="s">
        <v>1388</v>
      </c>
    </row>
    <row r="65" spans="1:25" ht="22.5" customHeight="1" thickTop="1" thickBot="1" x14ac:dyDescent="0.3">
      <c r="A65" s="677">
        <v>1</v>
      </c>
      <c r="B65" s="677" t="s">
        <v>1390</v>
      </c>
      <c r="C65" s="667" t="s">
        <v>1403</v>
      </c>
      <c r="D65" s="667" t="s">
        <v>1403</v>
      </c>
      <c r="E65" s="677" t="s">
        <v>1403</v>
      </c>
      <c r="F65" s="667" t="s">
        <v>1390</v>
      </c>
      <c r="G65" s="665" t="s">
        <v>1390</v>
      </c>
      <c r="H65" s="667"/>
      <c r="I65" s="667"/>
      <c r="J65" s="683" t="s">
        <v>1465</v>
      </c>
      <c r="K65" s="689"/>
      <c r="L65" s="689"/>
      <c r="M65" s="689"/>
      <c r="N65" s="689">
        <f t="shared" si="0"/>
        <v>0</v>
      </c>
      <c r="O65" s="689"/>
      <c r="P65" s="689"/>
      <c r="Q65" s="689"/>
      <c r="R65" s="689"/>
      <c r="S65" s="689"/>
      <c r="T65" s="689"/>
      <c r="U65" s="685" t="e">
        <f t="shared" si="3"/>
        <v>#DIV/0!</v>
      </c>
      <c r="V65" s="665"/>
      <c r="W65" s="678"/>
      <c r="X65" s="678"/>
      <c r="Y65" s="643" t="s">
        <v>1388</v>
      </c>
    </row>
    <row r="66" spans="1:25" ht="22.5" customHeight="1" thickTop="1" thickBot="1" x14ac:dyDescent="0.3">
      <c r="A66" s="677">
        <v>1</v>
      </c>
      <c r="B66" s="677" t="s">
        <v>1390</v>
      </c>
      <c r="C66" s="667" t="s">
        <v>1403</v>
      </c>
      <c r="D66" s="667" t="s">
        <v>1403</v>
      </c>
      <c r="E66" s="677" t="s">
        <v>1403</v>
      </c>
      <c r="F66" s="667" t="s">
        <v>1390</v>
      </c>
      <c r="G66" s="665" t="s">
        <v>1403</v>
      </c>
      <c r="H66" s="667"/>
      <c r="I66" s="667"/>
      <c r="J66" s="683" t="s">
        <v>1466</v>
      </c>
      <c r="K66" s="689"/>
      <c r="L66" s="689"/>
      <c r="M66" s="689"/>
      <c r="N66" s="689">
        <f t="shared" si="0"/>
        <v>0</v>
      </c>
      <c r="O66" s="689"/>
      <c r="P66" s="689"/>
      <c r="Q66" s="689"/>
      <c r="R66" s="689"/>
      <c r="S66" s="689"/>
      <c r="T66" s="689"/>
      <c r="U66" s="685" t="e">
        <f t="shared" si="3"/>
        <v>#DIV/0!</v>
      </c>
      <c r="V66" s="665"/>
      <c r="W66" s="678"/>
      <c r="X66" s="678"/>
      <c r="Y66" s="643" t="s">
        <v>1388</v>
      </c>
    </row>
    <row r="67" spans="1:25" ht="22.5" customHeight="1" thickTop="1" thickBot="1" x14ac:dyDescent="0.3">
      <c r="A67" s="677">
        <v>1</v>
      </c>
      <c r="B67" s="677" t="s">
        <v>1390</v>
      </c>
      <c r="C67" s="667" t="s">
        <v>1403</v>
      </c>
      <c r="D67" s="667" t="s">
        <v>1403</v>
      </c>
      <c r="E67" s="677" t="s">
        <v>1403</v>
      </c>
      <c r="F67" s="665" t="s">
        <v>1403</v>
      </c>
      <c r="G67" s="667"/>
      <c r="H67" s="667"/>
      <c r="I67" s="667"/>
      <c r="J67" s="680" t="s">
        <v>1467</v>
      </c>
      <c r="K67" s="688">
        <f>+K68+K69</f>
        <v>0</v>
      </c>
      <c r="L67" s="688">
        <f>+L68+L69</f>
        <v>0</v>
      </c>
      <c r="M67" s="688">
        <f>+M68+M69</f>
        <v>0</v>
      </c>
      <c r="N67" s="688">
        <f t="shared" si="0"/>
        <v>0</v>
      </c>
      <c r="O67" s="688">
        <f t="shared" ref="O67:T67" si="34">+O68+O69</f>
        <v>0</v>
      </c>
      <c r="P67" s="688">
        <f t="shared" si="34"/>
        <v>0</v>
      </c>
      <c r="Q67" s="688">
        <f t="shared" si="34"/>
        <v>0</v>
      </c>
      <c r="R67" s="688">
        <f t="shared" si="34"/>
        <v>0</v>
      </c>
      <c r="S67" s="688">
        <f t="shared" si="34"/>
        <v>0</v>
      </c>
      <c r="T67" s="688">
        <f t="shared" si="34"/>
        <v>0</v>
      </c>
      <c r="U67" s="682" t="e">
        <f t="shared" si="3"/>
        <v>#DIV/0!</v>
      </c>
      <c r="V67" s="665"/>
      <c r="W67" s="678" t="s">
        <v>1464</v>
      </c>
      <c r="X67" s="678"/>
      <c r="Y67" s="643" t="s">
        <v>1388</v>
      </c>
    </row>
    <row r="68" spans="1:25" ht="22.5" customHeight="1" thickTop="1" thickBot="1" x14ac:dyDescent="0.3">
      <c r="A68" s="677">
        <v>1</v>
      </c>
      <c r="B68" s="677" t="s">
        <v>1390</v>
      </c>
      <c r="C68" s="667" t="s">
        <v>1403</v>
      </c>
      <c r="D68" s="667" t="s">
        <v>1403</v>
      </c>
      <c r="E68" s="677" t="s">
        <v>1403</v>
      </c>
      <c r="F68" s="667" t="s">
        <v>1403</v>
      </c>
      <c r="G68" s="665" t="s">
        <v>1390</v>
      </c>
      <c r="H68" s="667"/>
      <c r="I68" s="667"/>
      <c r="J68" s="683" t="s">
        <v>1468</v>
      </c>
      <c r="K68" s="689"/>
      <c r="L68" s="689"/>
      <c r="M68" s="689"/>
      <c r="N68" s="689">
        <f t="shared" si="0"/>
        <v>0</v>
      </c>
      <c r="O68" s="689"/>
      <c r="P68" s="689"/>
      <c r="Q68" s="689"/>
      <c r="R68" s="689"/>
      <c r="S68" s="689"/>
      <c r="T68" s="689"/>
      <c r="U68" s="685" t="e">
        <f t="shared" si="3"/>
        <v>#DIV/0!</v>
      </c>
      <c r="V68" s="665"/>
      <c r="W68" s="678"/>
      <c r="X68" s="678"/>
      <c r="Y68" s="643" t="s">
        <v>1388</v>
      </c>
    </row>
    <row r="69" spans="1:25" ht="22.5" customHeight="1" thickTop="1" thickBot="1" x14ac:dyDescent="0.3">
      <c r="A69" s="677">
        <v>1</v>
      </c>
      <c r="B69" s="677" t="s">
        <v>1390</v>
      </c>
      <c r="C69" s="667" t="s">
        <v>1403</v>
      </c>
      <c r="D69" s="667" t="s">
        <v>1403</v>
      </c>
      <c r="E69" s="677" t="s">
        <v>1403</v>
      </c>
      <c r="F69" s="667" t="s">
        <v>1403</v>
      </c>
      <c r="G69" s="665" t="s">
        <v>1403</v>
      </c>
      <c r="H69" s="667"/>
      <c r="I69" s="667"/>
      <c r="J69" s="683" t="s">
        <v>1469</v>
      </c>
      <c r="K69" s="689"/>
      <c r="L69" s="689"/>
      <c r="M69" s="689"/>
      <c r="N69" s="689">
        <f t="shared" si="0"/>
        <v>0</v>
      </c>
      <c r="O69" s="689"/>
      <c r="P69" s="689"/>
      <c r="Q69" s="689"/>
      <c r="R69" s="689"/>
      <c r="S69" s="689"/>
      <c r="T69" s="689"/>
      <c r="U69" s="685" t="e">
        <f t="shared" si="3"/>
        <v>#DIV/0!</v>
      </c>
      <c r="V69" s="665"/>
      <c r="W69" s="678"/>
      <c r="X69" s="678"/>
      <c r="Y69" s="643" t="s">
        <v>1388</v>
      </c>
    </row>
    <row r="70" spans="1:25" ht="22.5" customHeight="1" thickTop="1" thickBot="1" x14ac:dyDescent="0.3">
      <c r="A70" s="677">
        <v>1</v>
      </c>
      <c r="B70" s="677" t="s">
        <v>1390</v>
      </c>
      <c r="C70" s="667" t="s">
        <v>1403</v>
      </c>
      <c r="D70" s="667" t="s">
        <v>1403</v>
      </c>
      <c r="E70" s="677" t="s">
        <v>1403</v>
      </c>
      <c r="F70" s="665" t="s">
        <v>1427</v>
      </c>
      <c r="G70" s="667"/>
      <c r="H70" s="667"/>
      <c r="I70" s="667"/>
      <c r="J70" s="680" t="s">
        <v>1470</v>
      </c>
      <c r="K70" s="688">
        <f>+K71+K72</f>
        <v>0</v>
      </c>
      <c r="L70" s="688">
        <f>+L71+L72</f>
        <v>0</v>
      </c>
      <c r="M70" s="688">
        <f>+M71+M72</f>
        <v>0</v>
      </c>
      <c r="N70" s="688">
        <f t="shared" si="0"/>
        <v>0</v>
      </c>
      <c r="O70" s="688">
        <f t="shared" ref="O70:T70" si="35">+O71+O72</f>
        <v>0</v>
      </c>
      <c r="P70" s="688">
        <f t="shared" si="35"/>
        <v>0</v>
      </c>
      <c r="Q70" s="688">
        <f t="shared" si="35"/>
        <v>0</v>
      </c>
      <c r="R70" s="688">
        <f t="shared" si="35"/>
        <v>0</v>
      </c>
      <c r="S70" s="688">
        <f t="shared" si="35"/>
        <v>0</v>
      </c>
      <c r="T70" s="688">
        <f t="shared" si="35"/>
        <v>0</v>
      </c>
      <c r="U70" s="682" t="e">
        <f t="shared" si="3"/>
        <v>#DIV/0!</v>
      </c>
      <c r="V70" s="665"/>
      <c r="W70" s="678"/>
      <c r="X70" s="678"/>
      <c r="Y70" s="643" t="s">
        <v>1388</v>
      </c>
    </row>
    <row r="71" spans="1:25" ht="22.5" customHeight="1" thickTop="1" thickBot="1" x14ac:dyDescent="0.3">
      <c r="A71" s="677">
        <v>1</v>
      </c>
      <c r="B71" s="677" t="s">
        <v>1390</v>
      </c>
      <c r="C71" s="667" t="s">
        <v>1403</v>
      </c>
      <c r="D71" s="667" t="s">
        <v>1403</v>
      </c>
      <c r="E71" s="677" t="s">
        <v>1403</v>
      </c>
      <c r="F71" s="667" t="s">
        <v>1427</v>
      </c>
      <c r="G71" s="665" t="s">
        <v>1390</v>
      </c>
      <c r="H71" s="667"/>
      <c r="I71" s="667"/>
      <c r="J71" s="683" t="s">
        <v>1471</v>
      </c>
      <c r="K71" s="689"/>
      <c r="L71" s="689"/>
      <c r="M71" s="689"/>
      <c r="N71" s="689">
        <f t="shared" si="0"/>
        <v>0</v>
      </c>
      <c r="O71" s="689"/>
      <c r="P71" s="689"/>
      <c r="Q71" s="689"/>
      <c r="R71" s="689"/>
      <c r="S71" s="689"/>
      <c r="T71" s="689"/>
      <c r="U71" s="685" t="e">
        <f t="shared" si="3"/>
        <v>#DIV/0!</v>
      </c>
      <c r="V71" s="665"/>
      <c r="W71" s="678"/>
      <c r="X71" s="678"/>
      <c r="Y71" s="643" t="s">
        <v>1388</v>
      </c>
    </row>
    <row r="72" spans="1:25" ht="22.5" customHeight="1" thickTop="1" thickBot="1" x14ac:dyDescent="0.3">
      <c r="A72" s="677">
        <v>1</v>
      </c>
      <c r="B72" s="677" t="s">
        <v>1390</v>
      </c>
      <c r="C72" s="667" t="s">
        <v>1403</v>
      </c>
      <c r="D72" s="667" t="s">
        <v>1403</v>
      </c>
      <c r="E72" s="677" t="s">
        <v>1403</v>
      </c>
      <c r="F72" s="667" t="s">
        <v>1427</v>
      </c>
      <c r="G72" s="665" t="s">
        <v>1403</v>
      </c>
      <c r="H72" s="667"/>
      <c r="I72" s="667"/>
      <c r="J72" s="683" t="s">
        <v>1472</v>
      </c>
      <c r="K72" s="689"/>
      <c r="L72" s="689"/>
      <c r="M72" s="689"/>
      <c r="N72" s="689">
        <f t="shared" si="0"/>
        <v>0</v>
      </c>
      <c r="O72" s="689"/>
      <c r="P72" s="689"/>
      <c r="Q72" s="689"/>
      <c r="R72" s="689"/>
      <c r="S72" s="689"/>
      <c r="T72" s="689"/>
      <c r="U72" s="685" t="e">
        <f t="shared" si="3"/>
        <v>#DIV/0!</v>
      </c>
      <c r="V72" s="665"/>
      <c r="W72" s="678"/>
      <c r="X72" s="678"/>
      <c r="Y72" s="643" t="s">
        <v>1388</v>
      </c>
    </row>
    <row r="73" spans="1:25" ht="22.5" customHeight="1" thickTop="1" thickBot="1" x14ac:dyDescent="0.3">
      <c r="A73" s="677">
        <v>1</v>
      </c>
      <c r="B73" s="677" t="s">
        <v>1390</v>
      </c>
      <c r="C73" s="667" t="s">
        <v>1403</v>
      </c>
      <c r="D73" s="667" t="s">
        <v>1403</v>
      </c>
      <c r="E73" s="677" t="s">
        <v>1403</v>
      </c>
      <c r="F73" s="665" t="s">
        <v>1431</v>
      </c>
      <c r="G73" s="667"/>
      <c r="H73" s="667"/>
      <c r="I73" s="667"/>
      <c r="J73" s="680" t="s">
        <v>1473</v>
      </c>
      <c r="K73" s="688">
        <f>+K74+K75</f>
        <v>0</v>
      </c>
      <c r="L73" s="688">
        <f>+L74+L75</f>
        <v>0</v>
      </c>
      <c r="M73" s="688">
        <f>+M74+M75</f>
        <v>0</v>
      </c>
      <c r="N73" s="688">
        <f t="shared" si="0"/>
        <v>0</v>
      </c>
      <c r="O73" s="688">
        <f t="shared" ref="O73:T73" si="36">+O74+O75</f>
        <v>0</v>
      </c>
      <c r="P73" s="688">
        <f t="shared" si="36"/>
        <v>0</v>
      </c>
      <c r="Q73" s="688">
        <f t="shared" si="36"/>
        <v>0</v>
      </c>
      <c r="R73" s="688">
        <f t="shared" si="36"/>
        <v>0</v>
      </c>
      <c r="S73" s="688">
        <f t="shared" si="36"/>
        <v>0</v>
      </c>
      <c r="T73" s="688">
        <f t="shared" si="36"/>
        <v>0</v>
      </c>
      <c r="U73" s="682" t="e">
        <f t="shared" si="3"/>
        <v>#DIV/0!</v>
      </c>
      <c r="V73" s="665"/>
      <c r="W73" s="678"/>
      <c r="X73" s="678"/>
      <c r="Y73" s="643" t="s">
        <v>1388</v>
      </c>
    </row>
    <row r="74" spans="1:25" ht="22.5" customHeight="1" thickTop="1" thickBot="1" x14ac:dyDescent="0.3">
      <c r="A74" s="677">
        <v>1</v>
      </c>
      <c r="B74" s="677" t="s">
        <v>1390</v>
      </c>
      <c r="C74" s="667" t="s">
        <v>1403</v>
      </c>
      <c r="D74" s="667" t="s">
        <v>1403</v>
      </c>
      <c r="E74" s="677" t="s">
        <v>1403</v>
      </c>
      <c r="F74" s="667" t="s">
        <v>1431</v>
      </c>
      <c r="G74" s="665" t="s">
        <v>1390</v>
      </c>
      <c r="H74" s="667"/>
      <c r="I74" s="667"/>
      <c r="J74" s="683" t="s">
        <v>1474</v>
      </c>
      <c r="K74" s="689"/>
      <c r="L74" s="689"/>
      <c r="M74" s="689"/>
      <c r="N74" s="689">
        <f t="shared" si="0"/>
        <v>0</v>
      </c>
      <c r="O74" s="689"/>
      <c r="P74" s="689"/>
      <c r="Q74" s="689"/>
      <c r="R74" s="689"/>
      <c r="S74" s="689"/>
      <c r="T74" s="689"/>
      <c r="U74" s="685" t="e">
        <f t="shared" si="3"/>
        <v>#DIV/0!</v>
      </c>
      <c r="V74" s="665"/>
      <c r="W74" s="678"/>
      <c r="X74" s="678"/>
      <c r="Y74" s="643" t="s">
        <v>1388</v>
      </c>
    </row>
    <row r="75" spans="1:25" ht="22.5" customHeight="1" thickTop="1" thickBot="1" x14ac:dyDescent="0.3">
      <c r="A75" s="677">
        <v>1</v>
      </c>
      <c r="B75" s="677" t="s">
        <v>1390</v>
      </c>
      <c r="C75" s="667" t="s">
        <v>1403</v>
      </c>
      <c r="D75" s="667" t="s">
        <v>1403</v>
      </c>
      <c r="E75" s="677" t="s">
        <v>1403</v>
      </c>
      <c r="F75" s="667" t="s">
        <v>1431</v>
      </c>
      <c r="G75" s="665" t="s">
        <v>1403</v>
      </c>
      <c r="H75" s="667"/>
      <c r="I75" s="667"/>
      <c r="J75" s="683" t="s">
        <v>1475</v>
      </c>
      <c r="K75" s="689"/>
      <c r="L75" s="689"/>
      <c r="M75" s="689"/>
      <c r="N75" s="689">
        <f t="shared" si="0"/>
        <v>0</v>
      </c>
      <c r="O75" s="689"/>
      <c r="P75" s="689"/>
      <c r="Q75" s="689"/>
      <c r="R75" s="689"/>
      <c r="S75" s="689"/>
      <c r="T75" s="689"/>
      <c r="U75" s="685" t="e">
        <f t="shared" si="3"/>
        <v>#DIV/0!</v>
      </c>
      <c r="V75" s="665"/>
      <c r="W75" s="678"/>
      <c r="X75" s="678"/>
      <c r="Y75" s="643" t="s">
        <v>1388</v>
      </c>
    </row>
    <row r="76" spans="1:25" ht="22.5" customHeight="1" thickTop="1" thickBot="1" x14ac:dyDescent="0.3">
      <c r="A76" s="677">
        <v>1</v>
      </c>
      <c r="B76" s="677" t="s">
        <v>1390</v>
      </c>
      <c r="C76" s="667" t="s">
        <v>1403</v>
      </c>
      <c r="D76" s="667" t="s">
        <v>1403</v>
      </c>
      <c r="E76" s="677" t="s">
        <v>1403</v>
      </c>
      <c r="F76" s="665" t="s">
        <v>1456</v>
      </c>
      <c r="G76" s="667"/>
      <c r="H76" s="667"/>
      <c r="I76" s="667"/>
      <c r="J76" s="680" t="s">
        <v>1476</v>
      </c>
      <c r="K76" s="688">
        <f>+K77+K78</f>
        <v>0</v>
      </c>
      <c r="L76" s="688">
        <f>+L77+L78</f>
        <v>0</v>
      </c>
      <c r="M76" s="688">
        <f>+M77+M78</f>
        <v>0</v>
      </c>
      <c r="N76" s="688">
        <f t="shared" si="0"/>
        <v>0</v>
      </c>
      <c r="O76" s="688">
        <f t="shared" ref="O76:T76" si="37">+O77+O78</f>
        <v>0</v>
      </c>
      <c r="P76" s="688">
        <f t="shared" si="37"/>
        <v>0</v>
      </c>
      <c r="Q76" s="688">
        <f t="shared" si="37"/>
        <v>0</v>
      </c>
      <c r="R76" s="688">
        <f t="shared" si="37"/>
        <v>0</v>
      </c>
      <c r="S76" s="688">
        <f t="shared" si="37"/>
        <v>0</v>
      </c>
      <c r="T76" s="688">
        <f t="shared" si="37"/>
        <v>0</v>
      </c>
      <c r="U76" s="682" t="e">
        <f t="shared" si="3"/>
        <v>#DIV/0!</v>
      </c>
      <c r="V76" s="665"/>
      <c r="W76" s="678"/>
      <c r="X76" s="678"/>
      <c r="Y76" s="643" t="s">
        <v>1388</v>
      </c>
    </row>
    <row r="77" spans="1:25" ht="22.5" customHeight="1" thickTop="1" thickBot="1" x14ac:dyDescent="0.3">
      <c r="A77" s="677">
        <v>1</v>
      </c>
      <c r="B77" s="677" t="s">
        <v>1390</v>
      </c>
      <c r="C77" s="667" t="s">
        <v>1403</v>
      </c>
      <c r="D77" s="667" t="s">
        <v>1403</v>
      </c>
      <c r="E77" s="677" t="s">
        <v>1403</v>
      </c>
      <c r="F77" s="667" t="s">
        <v>1456</v>
      </c>
      <c r="G77" s="665" t="s">
        <v>1390</v>
      </c>
      <c r="H77" s="667"/>
      <c r="I77" s="667"/>
      <c r="J77" s="683" t="s">
        <v>1477</v>
      </c>
      <c r="K77" s="689"/>
      <c r="L77" s="689"/>
      <c r="M77" s="689"/>
      <c r="N77" s="689">
        <f t="shared" si="0"/>
        <v>0</v>
      </c>
      <c r="O77" s="689"/>
      <c r="P77" s="689"/>
      <c r="Q77" s="689"/>
      <c r="R77" s="689"/>
      <c r="S77" s="689"/>
      <c r="T77" s="689"/>
      <c r="U77" s="685" t="e">
        <f t="shared" si="3"/>
        <v>#DIV/0!</v>
      </c>
      <c r="V77" s="665"/>
      <c r="W77" s="678"/>
      <c r="X77" s="678"/>
      <c r="Y77" s="643" t="s">
        <v>1388</v>
      </c>
    </row>
    <row r="78" spans="1:25" ht="22.5" customHeight="1" thickTop="1" thickBot="1" x14ac:dyDescent="0.3">
      <c r="A78" s="677">
        <v>1</v>
      </c>
      <c r="B78" s="677" t="s">
        <v>1390</v>
      </c>
      <c r="C78" s="667" t="s">
        <v>1403</v>
      </c>
      <c r="D78" s="667" t="s">
        <v>1403</v>
      </c>
      <c r="E78" s="677" t="s">
        <v>1403</v>
      </c>
      <c r="F78" s="667" t="s">
        <v>1456</v>
      </c>
      <c r="G78" s="665" t="s">
        <v>1403</v>
      </c>
      <c r="H78" s="667"/>
      <c r="I78" s="667"/>
      <c r="J78" s="683" t="s">
        <v>1478</v>
      </c>
      <c r="K78" s="689"/>
      <c r="L78" s="689"/>
      <c r="M78" s="689"/>
      <c r="N78" s="689">
        <f t="shared" si="0"/>
        <v>0</v>
      </c>
      <c r="O78" s="689"/>
      <c r="P78" s="689"/>
      <c r="Q78" s="689"/>
      <c r="R78" s="689"/>
      <c r="S78" s="689"/>
      <c r="T78" s="689"/>
      <c r="U78" s="685" t="e">
        <f t="shared" si="3"/>
        <v>#DIV/0!</v>
      </c>
      <c r="V78" s="665"/>
      <c r="W78" s="678"/>
      <c r="X78" s="678"/>
      <c r="Y78" s="643" t="s">
        <v>1388</v>
      </c>
    </row>
    <row r="79" spans="1:25" ht="22.5" customHeight="1" thickTop="1" thickBot="1" x14ac:dyDescent="0.3">
      <c r="A79" s="677">
        <v>1</v>
      </c>
      <c r="B79" s="677" t="s">
        <v>1390</v>
      </c>
      <c r="C79" s="667" t="s">
        <v>1403</v>
      </c>
      <c r="D79" s="667" t="s">
        <v>1403</v>
      </c>
      <c r="E79" s="677" t="s">
        <v>1403</v>
      </c>
      <c r="F79" s="665" t="s">
        <v>1479</v>
      </c>
      <c r="G79" s="667"/>
      <c r="H79" s="667"/>
      <c r="I79" s="667"/>
      <c r="J79" s="680" t="s">
        <v>1480</v>
      </c>
      <c r="K79" s="688">
        <f>+K80+K81</f>
        <v>0</v>
      </c>
      <c r="L79" s="688">
        <f>+L80+L81</f>
        <v>0</v>
      </c>
      <c r="M79" s="688">
        <f>+M80+M81</f>
        <v>0</v>
      </c>
      <c r="N79" s="688">
        <f t="shared" si="0"/>
        <v>0</v>
      </c>
      <c r="O79" s="688">
        <f t="shared" ref="O79:T79" si="38">+O80+O81</f>
        <v>0</v>
      </c>
      <c r="P79" s="688">
        <f t="shared" si="38"/>
        <v>0</v>
      </c>
      <c r="Q79" s="688">
        <f t="shared" si="38"/>
        <v>0</v>
      </c>
      <c r="R79" s="688">
        <f t="shared" si="38"/>
        <v>0</v>
      </c>
      <c r="S79" s="688">
        <f t="shared" si="38"/>
        <v>0</v>
      </c>
      <c r="T79" s="688">
        <f t="shared" si="38"/>
        <v>0</v>
      </c>
      <c r="U79" s="682" t="e">
        <f t="shared" si="3"/>
        <v>#DIV/0!</v>
      </c>
      <c r="V79" s="665"/>
      <c r="W79" s="678"/>
      <c r="X79" s="678"/>
      <c r="Y79" s="643" t="s">
        <v>1388</v>
      </c>
    </row>
    <row r="80" spans="1:25" ht="22.5" customHeight="1" thickTop="1" thickBot="1" x14ac:dyDescent="0.3">
      <c r="A80" s="677">
        <v>1</v>
      </c>
      <c r="B80" s="677" t="s">
        <v>1390</v>
      </c>
      <c r="C80" s="667" t="s">
        <v>1403</v>
      </c>
      <c r="D80" s="667" t="s">
        <v>1403</v>
      </c>
      <c r="E80" s="677" t="s">
        <v>1403</v>
      </c>
      <c r="F80" s="667" t="s">
        <v>1479</v>
      </c>
      <c r="G80" s="665" t="s">
        <v>1390</v>
      </c>
      <c r="H80" s="667"/>
      <c r="I80" s="667"/>
      <c r="J80" s="683" t="s">
        <v>1481</v>
      </c>
      <c r="K80" s="689"/>
      <c r="L80" s="689"/>
      <c r="M80" s="689"/>
      <c r="N80" s="689">
        <f t="shared" si="0"/>
        <v>0</v>
      </c>
      <c r="O80" s="689"/>
      <c r="P80" s="689"/>
      <c r="Q80" s="689"/>
      <c r="R80" s="689"/>
      <c r="S80" s="689"/>
      <c r="T80" s="689"/>
      <c r="U80" s="685" t="e">
        <f t="shared" si="3"/>
        <v>#DIV/0!</v>
      </c>
      <c r="V80" s="665"/>
      <c r="W80" s="678"/>
      <c r="X80" s="678"/>
      <c r="Y80" s="643" t="s">
        <v>1388</v>
      </c>
    </row>
    <row r="81" spans="1:25" ht="22.5" customHeight="1" thickTop="1" thickBot="1" x14ac:dyDescent="0.3">
      <c r="A81" s="677">
        <v>1</v>
      </c>
      <c r="B81" s="677" t="s">
        <v>1390</v>
      </c>
      <c r="C81" s="667" t="s">
        <v>1403</v>
      </c>
      <c r="D81" s="667" t="s">
        <v>1403</v>
      </c>
      <c r="E81" s="677" t="s">
        <v>1403</v>
      </c>
      <c r="F81" s="667" t="s">
        <v>1479</v>
      </c>
      <c r="G81" s="665" t="s">
        <v>1403</v>
      </c>
      <c r="H81" s="667"/>
      <c r="I81" s="667"/>
      <c r="J81" s="683" t="s">
        <v>1482</v>
      </c>
      <c r="K81" s="689"/>
      <c r="L81" s="689"/>
      <c r="M81" s="689"/>
      <c r="N81" s="689">
        <f t="shared" si="0"/>
        <v>0</v>
      </c>
      <c r="O81" s="689"/>
      <c r="P81" s="689"/>
      <c r="Q81" s="689"/>
      <c r="R81" s="689"/>
      <c r="S81" s="689"/>
      <c r="T81" s="689"/>
      <c r="U81" s="685" t="e">
        <f t="shared" si="3"/>
        <v>#DIV/0!</v>
      </c>
      <c r="V81" s="665"/>
      <c r="W81" s="678"/>
      <c r="X81" s="678"/>
      <c r="Y81" s="643" t="s">
        <v>1388</v>
      </c>
    </row>
    <row r="82" spans="1:25" ht="22.5" customHeight="1" thickTop="1" thickBot="1" x14ac:dyDescent="0.3">
      <c r="A82" s="677">
        <v>1</v>
      </c>
      <c r="B82" s="677" t="s">
        <v>1390</v>
      </c>
      <c r="C82" s="667" t="s">
        <v>1403</v>
      </c>
      <c r="D82" s="667" t="s">
        <v>1403</v>
      </c>
      <c r="E82" s="677" t="s">
        <v>1403</v>
      </c>
      <c r="F82" s="665" t="s">
        <v>1483</v>
      </c>
      <c r="G82" s="667"/>
      <c r="H82" s="667"/>
      <c r="I82" s="667"/>
      <c r="J82" s="680" t="s">
        <v>1484</v>
      </c>
      <c r="K82" s="688">
        <f>+K83+K84</f>
        <v>0</v>
      </c>
      <c r="L82" s="688">
        <f>+L83+L84</f>
        <v>0</v>
      </c>
      <c r="M82" s="688">
        <f>+M83+M84</f>
        <v>0</v>
      </c>
      <c r="N82" s="688">
        <f t="shared" si="0"/>
        <v>0</v>
      </c>
      <c r="O82" s="688">
        <f t="shared" ref="O82:T82" si="39">+O83+O84</f>
        <v>0</v>
      </c>
      <c r="P82" s="688">
        <f t="shared" si="39"/>
        <v>0</v>
      </c>
      <c r="Q82" s="688">
        <f t="shared" si="39"/>
        <v>0</v>
      </c>
      <c r="R82" s="688">
        <f t="shared" si="39"/>
        <v>0</v>
      </c>
      <c r="S82" s="688">
        <f t="shared" si="39"/>
        <v>0</v>
      </c>
      <c r="T82" s="688">
        <f t="shared" si="39"/>
        <v>0</v>
      </c>
      <c r="U82" s="682" t="e">
        <f t="shared" si="3"/>
        <v>#DIV/0!</v>
      </c>
      <c r="V82" s="665"/>
      <c r="W82" s="678"/>
      <c r="X82" s="678"/>
      <c r="Y82" s="643" t="s">
        <v>1388</v>
      </c>
    </row>
    <row r="83" spans="1:25" ht="22.5" customHeight="1" thickTop="1" thickBot="1" x14ac:dyDescent="0.3">
      <c r="A83" s="677">
        <v>1</v>
      </c>
      <c r="B83" s="677" t="s">
        <v>1390</v>
      </c>
      <c r="C83" s="667" t="s">
        <v>1403</v>
      </c>
      <c r="D83" s="667" t="s">
        <v>1403</v>
      </c>
      <c r="E83" s="677" t="s">
        <v>1403</v>
      </c>
      <c r="F83" s="667" t="s">
        <v>1483</v>
      </c>
      <c r="G83" s="665" t="s">
        <v>1390</v>
      </c>
      <c r="H83" s="667"/>
      <c r="I83" s="667"/>
      <c r="J83" s="683" t="s">
        <v>1485</v>
      </c>
      <c r="K83" s="689"/>
      <c r="L83" s="689"/>
      <c r="M83" s="689"/>
      <c r="N83" s="689">
        <f t="shared" ref="N83:N140" si="40">K83+L83-M83</f>
        <v>0</v>
      </c>
      <c r="O83" s="689"/>
      <c r="P83" s="689"/>
      <c r="Q83" s="689"/>
      <c r="R83" s="689"/>
      <c r="S83" s="689"/>
      <c r="T83" s="689"/>
      <c r="U83" s="685" t="e">
        <f t="shared" si="3"/>
        <v>#DIV/0!</v>
      </c>
      <c r="V83" s="665"/>
      <c r="W83" s="678"/>
      <c r="X83" s="678"/>
      <c r="Y83" s="643" t="s">
        <v>1388</v>
      </c>
    </row>
    <row r="84" spans="1:25" ht="22.5" customHeight="1" thickTop="1" thickBot="1" x14ac:dyDescent="0.3">
      <c r="A84" s="677">
        <v>1</v>
      </c>
      <c r="B84" s="677" t="s">
        <v>1390</v>
      </c>
      <c r="C84" s="667" t="s">
        <v>1403</v>
      </c>
      <c r="D84" s="667" t="s">
        <v>1403</v>
      </c>
      <c r="E84" s="677" t="s">
        <v>1403</v>
      </c>
      <c r="F84" s="667" t="s">
        <v>1483</v>
      </c>
      <c r="G84" s="665" t="s">
        <v>1403</v>
      </c>
      <c r="H84" s="667"/>
      <c r="I84" s="667"/>
      <c r="J84" s="683" t="s">
        <v>1486</v>
      </c>
      <c r="K84" s="689"/>
      <c r="L84" s="689"/>
      <c r="M84" s="689"/>
      <c r="N84" s="689">
        <f t="shared" si="40"/>
        <v>0</v>
      </c>
      <c r="O84" s="689"/>
      <c r="P84" s="689"/>
      <c r="Q84" s="689"/>
      <c r="R84" s="689"/>
      <c r="S84" s="689"/>
      <c r="T84" s="689"/>
      <c r="U84" s="685" t="e">
        <f t="shared" ref="U84:U135" si="41">T84/S84</f>
        <v>#DIV/0!</v>
      </c>
      <c r="V84" s="665"/>
      <c r="W84" s="678"/>
      <c r="X84" s="678"/>
      <c r="Y84" s="643" t="s">
        <v>1388</v>
      </c>
    </row>
    <row r="85" spans="1:25" ht="22.5" customHeight="1" thickTop="1" thickBot="1" x14ac:dyDescent="0.3">
      <c r="A85" s="677">
        <v>1</v>
      </c>
      <c r="B85" s="677" t="s">
        <v>1390</v>
      </c>
      <c r="C85" s="667" t="s">
        <v>1403</v>
      </c>
      <c r="D85" s="667" t="s">
        <v>1403</v>
      </c>
      <c r="E85" s="677" t="s">
        <v>1403</v>
      </c>
      <c r="F85" s="665" t="s">
        <v>1487</v>
      </c>
      <c r="G85" s="667"/>
      <c r="H85" s="667"/>
      <c r="I85" s="667"/>
      <c r="J85" s="680" t="s">
        <v>1488</v>
      </c>
      <c r="K85" s="688">
        <f>+K86+K87</f>
        <v>0</v>
      </c>
      <c r="L85" s="688">
        <f>+L86+L87</f>
        <v>0</v>
      </c>
      <c r="M85" s="688">
        <f>+M86+M87</f>
        <v>0</v>
      </c>
      <c r="N85" s="688">
        <f t="shared" si="40"/>
        <v>0</v>
      </c>
      <c r="O85" s="688">
        <f t="shared" ref="O85:T85" si="42">+O86+O87</f>
        <v>0</v>
      </c>
      <c r="P85" s="688">
        <f t="shared" si="42"/>
        <v>0</v>
      </c>
      <c r="Q85" s="688">
        <f t="shared" si="42"/>
        <v>0</v>
      </c>
      <c r="R85" s="688">
        <f t="shared" si="42"/>
        <v>0</v>
      </c>
      <c r="S85" s="688">
        <f t="shared" si="42"/>
        <v>0</v>
      </c>
      <c r="T85" s="688">
        <f t="shared" si="42"/>
        <v>0</v>
      </c>
      <c r="U85" s="682" t="e">
        <f t="shared" si="41"/>
        <v>#DIV/0!</v>
      </c>
      <c r="V85" s="665"/>
      <c r="W85" s="678"/>
      <c r="X85" s="678"/>
      <c r="Y85" s="643" t="s">
        <v>1388</v>
      </c>
    </row>
    <row r="86" spans="1:25" ht="22.5" customHeight="1" thickTop="1" thickBot="1" x14ac:dyDescent="0.3">
      <c r="A86" s="677">
        <v>1</v>
      </c>
      <c r="B86" s="677" t="s">
        <v>1390</v>
      </c>
      <c r="C86" s="667" t="s">
        <v>1403</v>
      </c>
      <c r="D86" s="667" t="s">
        <v>1403</v>
      </c>
      <c r="E86" s="677" t="s">
        <v>1403</v>
      </c>
      <c r="F86" s="667" t="s">
        <v>1487</v>
      </c>
      <c r="G86" s="665" t="s">
        <v>1390</v>
      </c>
      <c r="H86" s="667"/>
      <c r="I86" s="667"/>
      <c r="J86" s="683" t="s">
        <v>1489</v>
      </c>
      <c r="K86" s="689"/>
      <c r="L86" s="689"/>
      <c r="M86" s="689"/>
      <c r="N86" s="689">
        <f t="shared" si="40"/>
        <v>0</v>
      </c>
      <c r="O86" s="689"/>
      <c r="P86" s="689"/>
      <c r="Q86" s="689"/>
      <c r="R86" s="689"/>
      <c r="S86" s="689"/>
      <c r="T86" s="689"/>
      <c r="U86" s="685" t="e">
        <f t="shared" si="41"/>
        <v>#DIV/0!</v>
      </c>
      <c r="V86" s="665"/>
      <c r="W86" s="678"/>
      <c r="X86" s="678"/>
      <c r="Y86" s="643" t="s">
        <v>1388</v>
      </c>
    </row>
    <row r="87" spans="1:25" ht="22.5" customHeight="1" thickTop="1" thickBot="1" x14ac:dyDescent="0.3">
      <c r="A87" s="677">
        <v>1</v>
      </c>
      <c r="B87" s="677" t="s">
        <v>1390</v>
      </c>
      <c r="C87" s="667" t="s">
        <v>1403</v>
      </c>
      <c r="D87" s="667" t="s">
        <v>1403</v>
      </c>
      <c r="E87" s="677" t="s">
        <v>1403</v>
      </c>
      <c r="F87" s="667" t="s">
        <v>1487</v>
      </c>
      <c r="G87" s="665" t="s">
        <v>1403</v>
      </c>
      <c r="H87" s="667"/>
      <c r="I87" s="667"/>
      <c r="J87" s="683" t="s">
        <v>1490</v>
      </c>
      <c r="K87" s="689"/>
      <c r="L87" s="689"/>
      <c r="M87" s="689"/>
      <c r="N87" s="689">
        <f t="shared" si="40"/>
        <v>0</v>
      </c>
      <c r="O87" s="689"/>
      <c r="P87" s="689"/>
      <c r="Q87" s="689"/>
      <c r="R87" s="689"/>
      <c r="S87" s="689"/>
      <c r="T87" s="689"/>
      <c r="U87" s="685" t="e">
        <f t="shared" si="41"/>
        <v>#DIV/0!</v>
      </c>
      <c r="V87" s="665"/>
      <c r="W87" s="678"/>
      <c r="X87" s="678"/>
      <c r="Y87" s="643" t="s">
        <v>1388</v>
      </c>
    </row>
    <row r="88" spans="1:25" ht="22.5" customHeight="1" thickTop="1" thickBot="1" x14ac:dyDescent="0.3">
      <c r="A88" s="658" t="s">
        <v>1386</v>
      </c>
      <c r="B88" s="659" t="s">
        <v>1390</v>
      </c>
      <c r="C88" s="659" t="s">
        <v>1403</v>
      </c>
      <c r="D88" s="659" t="s">
        <v>1427</v>
      </c>
      <c r="E88" s="659"/>
      <c r="F88" s="660"/>
      <c r="G88" s="660"/>
      <c r="H88" s="660"/>
      <c r="I88" s="660"/>
      <c r="J88" s="661" t="s">
        <v>1491</v>
      </c>
      <c r="K88" s="662">
        <f>+K89+K93</f>
        <v>0</v>
      </c>
      <c r="L88" s="662">
        <f>+L89+L93</f>
        <v>0</v>
      </c>
      <c r="M88" s="662">
        <f>+M89+M93</f>
        <v>0</v>
      </c>
      <c r="N88" s="662">
        <f t="shared" si="40"/>
        <v>0</v>
      </c>
      <c r="O88" s="662">
        <f t="shared" ref="O88:T88" si="43">+O89+O93</f>
        <v>0</v>
      </c>
      <c r="P88" s="662">
        <f t="shared" si="43"/>
        <v>0</v>
      </c>
      <c r="Q88" s="662">
        <f t="shared" si="43"/>
        <v>0</v>
      </c>
      <c r="R88" s="662">
        <f t="shared" si="43"/>
        <v>0</v>
      </c>
      <c r="S88" s="662">
        <f t="shared" si="43"/>
        <v>0</v>
      </c>
      <c r="T88" s="662">
        <f t="shared" si="43"/>
        <v>0</v>
      </c>
      <c r="U88" s="663" t="e">
        <f t="shared" si="41"/>
        <v>#DIV/0!</v>
      </c>
      <c r="V88" s="659"/>
      <c r="W88" s="664" t="s">
        <v>1492</v>
      </c>
      <c r="X88" s="664" t="s">
        <v>1493</v>
      </c>
      <c r="Y88" s="643" t="s">
        <v>1388</v>
      </c>
    </row>
    <row r="89" spans="1:25" s="185" customFormat="1" ht="22.5" customHeight="1" thickTop="1" thickBot="1" x14ac:dyDescent="0.3">
      <c r="A89" s="665" t="s">
        <v>1386</v>
      </c>
      <c r="B89" s="665" t="s">
        <v>1390</v>
      </c>
      <c r="C89" s="665" t="s">
        <v>1403</v>
      </c>
      <c r="D89" s="665" t="s">
        <v>1427</v>
      </c>
      <c r="E89" s="666" t="s">
        <v>1390</v>
      </c>
      <c r="F89" s="665"/>
      <c r="G89" s="665"/>
      <c r="H89" s="667"/>
      <c r="I89" s="667"/>
      <c r="J89" s="668" t="s">
        <v>1308</v>
      </c>
      <c r="K89" s="688">
        <f t="shared" ref="K89:T89" si="44">+K90</f>
        <v>0</v>
      </c>
      <c r="L89" s="688">
        <f>+L90</f>
        <v>0</v>
      </c>
      <c r="M89" s="688">
        <f>+M90</f>
        <v>0</v>
      </c>
      <c r="N89" s="688">
        <f t="shared" si="40"/>
        <v>0</v>
      </c>
      <c r="O89" s="688">
        <f t="shared" si="44"/>
        <v>0</v>
      </c>
      <c r="P89" s="688">
        <f t="shared" si="44"/>
        <v>0</v>
      </c>
      <c r="Q89" s="688">
        <f t="shared" si="44"/>
        <v>0</v>
      </c>
      <c r="R89" s="688">
        <f t="shared" si="44"/>
        <v>0</v>
      </c>
      <c r="S89" s="688">
        <f t="shared" si="44"/>
        <v>0</v>
      </c>
      <c r="T89" s="688">
        <f t="shared" si="44"/>
        <v>0</v>
      </c>
      <c r="U89" s="682" t="e">
        <f t="shared" si="41"/>
        <v>#DIV/0!</v>
      </c>
      <c r="V89" s="671"/>
      <c r="W89" s="672" t="s">
        <v>1494</v>
      </c>
      <c r="X89" s="672" t="s">
        <v>1495</v>
      </c>
      <c r="Y89" s="643" t="s">
        <v>1388</v>
      </c>
    </row>
    <row r="90" spans="1:25" ht="22.5" customHeight="1" thickTop="1" thickBot="1" x14ac:dyDescent="0.3">
      <c r="A90" s="677" t="s">
        <v>1386</v>
      </c>
      <c r="B90" s="667" t="s">
        <v>1390</v>
      </c>
      <c r="C90" s="667" t="s">
        <v>1403</v>
      </c>
      <c r="D90" s="667" t="s">
        <v>1427</v>
      </c>
      <c r="E90" s="667" t="s">
        <v>1390</v>
      </c>
      <c r="F90" s="665" t="s">
        <v>1390</v>
      </c>
      <c r="G90" s="667"/>
      <c r="H90" s="667"/>
      <c r="I90" s="667"/>
      <c r="J90" s="668" t="s">
        <v>1496</v>
      </c>
      <c r="K90" s="688">
        <f>+K91+K92</f>
        <v>0</v>
      </c>
      <c r="L90" s="688">
        <f>+L91+L92</f>
        <v>0</v>
      </c>
      <c r="M90" s="688">
        <f>+M91+M92</f>
        <v>0</v>
      </c>
      <c r="N90" s="688">
        <f t="shared" si="40"/>
        <v>0</v>
      </c>
      <c r="O90" s="688">
        <f t="shared" ref="O90:T90" si="45">+O91+O92</f>
        <v>0</v>
      </c>
      <c r="P90" s="688">
        <f t="shared" si="45"/>
        <v>0</v>
      </c>
      <c r="Q90" s="688">
        <f t="shared" si="45"/>
        <v>0</v>
      </c>
      <c r="R90" s="688">
        <f t="shared" si="45"/>
        <v>0</v>
      </c>
      <c r="S90" s="688">
        <f t="shared" si="45"/>
        <v>0</v>
      </c>
      <c r="T90" s="688">
        <f t="shared" si="45"/>
        <v>0</v>
      </c>
      <c r="U90" s="682" t="e">
        <f t="shared" si="41"/>
        <v>#DIV/0!</v>
      </c>
      <c r="V90" s="677"/>
      <c r="W90" s="678" t="s">
        <v>1497</v>
      </c>
      <c r="X90" s="678" t="s">
        <v>1498</v>
      </c>
      <c r="Y90" s="643" t="s">
        <v>1388</v>
      </c>
    </row>
    <row r="91" spans="1:25" ht="22.5" customHeight="1" thickTop="1" thickBot="1" x14ac:dyDescent="0.3">
      <c r="A91" s="677" t="s">
        <v>1386</v>
      </c>
      <c r="B91" s="667" t="s">
        <v>1390</v>
      </c>
      <c r="C91" s="667" t="s">
        <v>1403</v>
      </c>
      <c r="D91" s="667" t="s">
        <v>1427</v>
      </c>
      <c r="E91" s="667" t="s">
        <v>1390</v>
      </c>
      <c r="F91" s="667" t="s">
        <v>1390</v>
      </c>
      <c r="G91" s="665" t="s">
        <v>1390</v>
      </c>
      <c r="H91" s="667"/>
      <c r="I91" s="667"/>
      <c r="J91" s="674" t="s">
        <v>1499</v>
      </c>
      <c r="K91" s="688"/>
      <c r="L91" s="688"/>
      <c r="M91" s="688"/>
      <c r="N91" s="688">
        <f t="shared" si="40"/>
        <v>0</v>
      </c>
      <c r="O91" s="688"/>
      <c r="P91" s="688"/>
      <c r="Q91" s="688"/>
      <c r="R91" s="688"/>
      <c r="S91" s="688"/>
      <c r="T91" s="688"/>
      <c r="U91" s="682" t="e">
        <f t="shared" si="41"/>
        <v>#DIV/0!</v>
      </c>
      <c r="V91" s="677"/>
      <c r="W91" s="678"/>
      <c r="X91" s="678"/>
      <c r="Y91" s="643" t="s">
        <v>1388</v>
      </c>
    </row>
    <row r="92" spans="1:25" ht="22.5" customHeight="1" thickTop="1" thickBot="1" x14ac:dyDescent="0.3">
      <c r="A92" s="677" t="s">
        <v>1386</v>
      </c>
      <c r="B92" s="667" t="s">
        <v>1390</v>
      </c>
      <c r="C92" s="667" t="s">
        <v>1403</v>
      </c>
      <c r="D92" s="667" t="s">
        <v>1427</v>
      </c>
      <c r="E92" s="667" t="s">
        <v>1390</v>
      </c>
      <c r="F92" s="667" t="s">
        <v>1390</v>
      </c>
      <c r="G92" s="665" t="s">
        <v>1403</v>
      </c>
      <c r="H92" s="667"/>
      <c r="I92" s="667"/>
      <c r="J92" s="674" t="s">
        <v>1500</v>
      </c>
      <c r="K92" s="689"/>
      <c r="L92" s="689"/>
      <c r="M92" s="689"/>
      <c r="N92" s="689">
        <f t="shared" si="40"/>
        <v>0</v>
      </c>
      <c r="O92" s="689"/>
      <c r="P92" s="689"/>
      <c r="Q92" s="689"/>
      <c r="R92" s="689"/>
      <c r="S92" s="689"/>
      <c r="T92" s="689"/>
      <c r="U92" s="685" t="e">
        <f t="shared" si="41"/>
        <v>#DIV/0!</v>
      </c>
      <c r="V92" s="677"/>
      <c r="W92" s="678"/>
      <c r="X92" s="678"/>
      <c r="Y92" s="643" t="s">
        <v>1388</v>
      </c>
    </row>
    <row r="93" spans="1:25" ht="22.5" customHeight="1" thickTop="1" thickBot="1" x14ac:dyDescent="0.3">
      <c r="A93" s="677" t="s">
        <v>1386</v>
      </c>
      <c r="B93" s="667" t="s">
        <v>1390</v>
      </c>
      <c r="C93" s="667" t="s">
        <v>1403</v>
      </c>
      <c r="D93" s="667" t="s">
        <v>1427</v>
      </c>
      <c r="E93" s="667" t="s">
        <v>1390</v>
      </c>
      <c r="F93" s="666" t="s">
        <v>1403</v>
      </c>
      <c r="G93" s="667"/>
      <c r="H93" s="667"/>
      <c r="I93" s="667"/>
      <c r="J93" s="680" t="s">
        <v>1501</v>
      </c>
      <c r="K93" s="689">
        <f>+K94+K95</f>
        <v>0</v>
      </c>
      <c r="L93" s="689">
        <f>+L94+L95</f>
        <v>0</v>
      </c>
      <c r="M93" s="689">
        <f>+M94+M95</f>
        <v>0</v>
      </c>
      <c r="N93" s="689">
        <f t="shared" si="40"/>
        <v>0</v>
      </c>
      <c r="O93" s="689">
        <f t="shared" ref="O93:T93" si="46">+O94+O95</f>
        <v>0</v>
      </c>
      <c r="P93" s="689">
        <f t="shared" si="46"/>
        <v>0</v>
      </c>
      <c r="Q93" s="689">
        <f t="shared" si="46"/>
        <v>0</v>
      </c>
      <c r="R93" s="689">
        <f t="shared" si="46"/>
        <v>0</v>
      </c>
      <c r="S93" s="689">
        <f t="shared" si="46"/>
        <v>0</v>
      </c>
      <c r="T93" s="689">
        <f t="shared" si="46"/>
        <v>0</v>
      </c>
      <c r="U93" s="685" t="e">
        <f t="shared" si="41"/>
        <v>#DIV/0!</v>
      </c>
      <c r="V93" s="677"/>
      <c r="W93" s="678" t="s">
        <v>1502</v>
      </c>
      <c r="X93" s="678" t="s">
        <v>1503</v>
      </c>
      <c r="Y93" s="643" t="s">
        <v>1388</v>
      </c>
    </row>
    <row r="94" spans="1:25" ht="22.5" customHeight="1" thickTop="1" thickBot="1" x14ac:dyDescent="0.3">
      <c r="A94" s="677" t="s">
        <v>1386</v>
      </c>
      <c r="B94" s="667" t="s">
        <v>1390</v>
      </c>
      <c r="C94" s="667" t="s">
        <v>1403</v>
      </c>
      <c r="D94" s="667" t="s">
        <v>1427</v>
      </c>
      <c r="E94" s="667" t="s">
        <v>1390</v>
      </c>
      <c r="F94" s="667" t="s">
        <v>1403</v>
      </c>
      <c r="G94" s="665" t="s">
        <v>1390</v>
      </c>
      <c r="H94" s="667"/>
      <c r="I94" s="667"/>
      <c r="J94" s="674" t="s">
        <v>1504</v>
      </c>
      <c r="K94" s="689"/>
      <c r="L94" s="689"/>
      <c r="M94" s="689"/>
      <c r="N94" s="689">
        <f t="shared" si="40"/>
        <v>0</v>
      </c>
      <c r="O94" s="689"/>
      <c r="P94" s="689"/>
      <c r="Q94" s="689"/>
      <c r="R94" s="689"/>
      <c r="S94" s="689"/>
      <c r="T94" s="689"/>
      <c r="U94" s="685" t="e">
        <f t="shared" si="41"/>
        <v>#DIV/0!</v>
      </c>
      <c r="V94" s="677"/>
      <c r="W94" s="678"/>
      <c r="X94" s="678"/>
      <c r="Y94" s="643" t="s">
        <v>1388</v>
      </c>
    </row>
    <row r="95" spans="1:25" ht="22.5" customHeight="1" thickTop="1" thickBot="1" x14ac:dyDescent="0.3">
      <c r="A95" s="677" t="s">
        <v>1386</v>
      </c>
      <c r="B95" s="667" t="s">
        <v>1390</v>
      </c>
      <c r="C95" s="667" t="s">
        <v>1403</v>
      </c>
      <c r="D95" s="667" t="s">
        <v>1427</v>
      </c>
      <c r="E95" s="667" t="s">
        <v>1390</v>
      </c>
      <c r="F95" s="667" t="s">
        <v>1403</v>
      </c>
      <c r="G95" s="665" t="s">
        <v>1403</v>
      </c>
      <c r="H95" s="667"/>
      <c r="I95" s="667"/>
      <c r="J95" s="674" t="s">
        <v>1505</v>
      </c>
      <c r="K95" s="689"/>
      <c r="L95" s="689"/>
      <c r="M95" s="689"/>
      <c r="N95" s="689">
        <f t="shared" si="40"/>
        <v>0</v>
      </c>
      <c r="O95" s="689"/>
      <c r="P95" s="689"/>
      <c r="Q95" s="689"/>
      <c r="R95" s="689"/>
      <c r="S95" s="689"/>
      <c r="T95" s="689"/>
      <c r="U95" s="685" t="e">
        <f t="shared" si="41"/>
        <v>#DIV/0!</v>
      </c>
      <c r="V95" s="677"/>
      <c r="W95" s="678"/>
      <c r="X95" s="678"/>
      <c r="Y95" s="643" t="s">
        <v>1388</v>
      </c>
    </row>
    <row r="96" spans="1:25" ht="22.5" customHeight="1" thickTop="1" thickBot="1" x14ac:dyDescent="0.3">
      <c r="A96" s="658" t="s">
        <v>1386</v>
      </c>
      <c r="B96" s="659" t="s">
        <v>1390</v>
      </c>
      <c r="C96" s="659" t="s">
        <v>1403</v>
      </c>
      <c r="D96" s="659" t="s">
        <v>1431</v>
      </c>
      <c r="E96" s="659"/>
      <c r="F96" s="660"/>
      <c r="G96" s="660"/>
      <c r="H96" s="660"/>
      <c r="I96" s="660"/>
      <c r="J96" s="661" t="s">
        <v>1506</v>
      </c>
      <c r="K96" s="687">
        <f>+K97+K109</f>
        <v>0</v>
      </c>
      <c r="L96" s="687">
        <f>+L97+L109</f>
        <v>0</v>
      </c>
      <c r="M96" s="687">
        <f>+M97+M109</f>
        <v>0</v>
      </c>
      <c r="N96" s="687">
        <f t="shared" si="40"/>
        <v>0</v>
      </c>
      <c r="O96" s="687">
        <f t="shared" ref="O96:T96" si="47">+O97+O109</f>
        <v>0</v>
      </c>
      <c r="P96" s="687">
        <f t="shared" si="47"/>
        <v>0</v>
      </c>
      <c r="Q96" s="687">
        <f t="shared" si="47"/>
        <v>0</v>
      </c>
      <c r="R96" s="687">
        <f t="shared" si="47"/>
        <v>0</v>
      </c>
      <c r="S96" s="687">
        <f>+S97+S109</f>
        <v>0</v>
      </c>
      <c r="T96" s="687">
        <f t="shared" si="47"/>
        <v>0</v>
      </c>
      <c r="U96" s="663" t="e">
        <f t="shared" si="41"/>
        <v>#DIV/0!</v>
      </c>
      <c r="V96" s="659"/>
      <c r="W96" s="664" t="s">
        <v>1461</v>
      </c>
      <c r="X96" s="664" t="s">
        <v>1462</v>
      </c>
      <c r="Y96" s="643" t="s">
        <v>1388</v>
      </c>
    </row>
    <row r="97" spans="1:25" s="185" customFormat="1" ht="22.5" customHeight="1" thickTop="1" thickBot="1" x14ac:dyDescent="0.3">
      <c r="A97" s="671" t="s">
        <v>1386</v>
      </c>
      <c r="B97" s="671" t="s">
        <v>1390</v>
      </c>
      <c r="C97" s="665" t="s">
        <v>1403</v>
      </c>
      <c r="D97" s="665" t="s">
        <v>1431</v>
      </c>
      <c r="E97" s="666" t="s">
        <v>1390</v>
      </c>
      <c r="F97" s="665"/>
      <c r="G97" s="665"/>
      <c r="H97" s="667"/>
      <c r="I97" s="667"/>
      <c r="J97" s="668" t="s">
        <v>1507</v>
      </c>
      <c r="K97" s="688">
        <f>+K98+K106</f>
        <v>0</v>
      </c>
      <c r="L97" s="688">
        <f>+L98+L106</f>
        <v>0</v>
      </c>
      <c r="M97" s="688">
        <f>+M98+M106</f>
        <v>0</v>
      </c>
      <c r="N97" s="688">
        <f t="shared" si="40"/>
        <v>0</v>
      </c>
      <c r="O97" s="688">
        <f t="shared" ref="O97:T97" si="48">+O98+O106</f>
        <v>0</v>
      </c>
      <c r="P97" s="688">
        <f t="shared" si="48"/>
        <v>0</v>
      </c>
      <c r="Q97" s="688">
        <f t="shared" si="48"/>
        <v>0</v>
      </c>
      <c r="R97" s="688">
        <f t="shared" si="48"/>
        <v>0</v>
      </c>
      <c r="S97" s="688">
        <f>+S98+S106</f>
        <v>0</v>
      </c>
      <c r="T97" s="688">
        <f t="shared" si="48"/>
        <v>0</v>
      </c>
      <c r="U97" s="682" t="e">
        <f t="shared" si="41"/>
        <v>#DIV/0!</v>
      </c>
      <c r="V97" s="665"/>
      <c r="W97" s="672" t="s">
        <v>1508</v>
      </c>
      <c r="X97" s="672"/>
      <c r="Y97" s="643" t="s">
        <v>1388</v>
      </c>
    </row>
    <row r="98" spans="1:25" s="185" customFormat="1" ht="22.5" customHeight="1" thickTop="1" thickBot="1" x14ac:dyDescent="0.3">
      <c r="A98" s="677" t="s">
        <v>1386</v>
      </c>
      <c r="B98" s="677" t="s">
        <v>1390</v>
      </c>
      <c r="C98" s="667" t="s">
        <v>1403</v>
      </c>
      <c r="D98" s="667" t="s">
        <v>1431</v>
      </c>
      <c r="E98" s="677" t="s">
        <v>1390</v>
      </c>
      <c r="F98" s="665" t="s">
        <v>1390</v>
      </c>
      <c r="G98" s="665"/>
      <c r="H98" s="667"/>
      <c r="I98" s="667"/>
      <c r="J98" s="668" t="s">
        <v>1509</v>
      </c>
      <c r="K98" s="688">
        <f>+K99</f>
        <v>0</v>
      </c>
      <c r="L98" s="688">
        <f>+L99</f>
        <v>0</v>
      </c>
      <c r="M98" s="688">
        <f>+M99</f>
        <v>0</v>
      </c>
      <c r="N98" s="688">
        <f t="shared" si="40"/>
        <v>0</v>
      </c>
      <c r="O98" s="688">
        <f t="shared" ref="O98:T98" si="49">+O99</f>
        <v>0</v>
      </c>
      <c r="P98" s="688">
        <f t="shared" si="49"/>
        <v>0</v>
      </c>
      <c r="Q98" s="688">
        <f t="shared" si="49"/>
        <v>0</v>
      </c>
      <c r="R98" s="688">
        <f t="shared" si="49"/>
        <v>0</v>
      </c>
      <c r="S98" s="688">
        <f>+S99</f>
        <v>0</v>
      </c>
      <c r="T98" s="688">
        <f t="shared" si="49"/>
        <v>0</v>
      </c>
      <c r="U98" s="682" t="e">
        <f t="shared" si="41"/>
        <v>#DIV/0!</v>
      </c>
      <c r="V98" s="665"/>
      <c r="W98" s="672"/>
      <c r="X98" s="672"/>
      <c r="Y98" s="643"/>
    </row>
    <row r="99" spans="1:25" ht="22.5" customHeight="1" thickTop="1" thickBot="1" x14ac:dyDescent="0.3">
      <c r="A99" s="677" t="s">
        <v>1386</v>
      </c>
      <c r="B99" s="677" t="s">
        <v>1390</v>
      </c>
      <c r="C99" s="667" t="s">
        <v>1403</v>
      </c>
      <c r="D99" s="667" t="s">
        <v>1431</v>
      </c>
      <c r="E99" s="677" t="s">
        <v>1390</v>
      </c>
      <c r="F99" s="667" t="s">
        <v>1390</v>
      </c>
      <c r="G99" s="665" t="s">
        <v>1390</v>
      </c>
      <c r="H99" s="667"/>
      <c r="I99" s="667"/>
      <c r="J99" s="680" t="s">
        <v>1510</v>
      </c>
      <c r="K99" s="688">
        <f>+K100+K103</f>
        <v>0</v>
      </c>
      <c r="L99" s="688">
        <f>+L100+L103</f>
        <v>0</v>
      </c>
      <c r="M99" s="688">
        <f>+M100+M103</f>
        <v>0</v>
      </c>
      <c r="N99" s="688">
        <f t="shared" si="40"/>
        <v>0</v>
      </c>
      <c r="O99" s="688">
        <f t="shared" ref="O99:T99" si="50">+O100+O103</f>
        <v>0</v>
      </c>
      <c r="P99" s="688">
        <f t="shared" si="50"/>
        <v>0</v>
      </c>
      <c r="Q99" s="688">
        <f t="shared" si="50"/>
        <v>0</v>
      </c>
      <c r="R99" s="688">
        <f t="shared" si="50"/>
        <v>0</v>
      </c>
      <c r="S99" s="688">
        <f>+S100+S103</f>
        <v>0</v>
      </c>
      <c r="T99" s="688">
        <f t="shared" si="50"/>
        <v>0</v>
      </c>
      <c r="U99" s="682" t="e">
        <f t="shared" si="41"/>
        <v>#DIV/0!</v>
      </c>
      <c r="V99" s="665"/>
      <c r="W99" s="678" t="s">
        <v>1464</v>
      </c>
      <c r="X99" s="678"/>
      <c r="Y99" s="643" t="s">
        <v>1388</v>
      </c>
    </row>
    <row r="100" spans="1:25" ht="22.5" customHeight="1" thickTop="1" thickBot="1" x14ac:dyDescent="0.3">
      <c r="A100" s="677" t="s">
        <v>1386</v>
      </c>
      <c r="B100" s="677" t="s">
        <v>1390</v>
      </c>
      <c r="C100" s="667" t="s">
        <v>1403</v>
      </c>
      <c r="D100" s="667" t="s">
        <v>1431</v>
      </c>
      <c r="E100" s="677" t="s">
        <v>1390</v>
      </c>
      <c r="F100" s="667" t="s">
        <v>1390</v>
      </c>
      <c r="G100" s="667" t="s">
        <v>1390</v>
      </c>
      <c r="H100" s="667" t="s">
        <v>1390</v>
      </c>
      <c r="I100" s="667"/>
      <c r="J100" s="680" t="s">
        <v>1511</v>
      </c>
      <c r="K100" s="689">
        <f>+K101+K102</f>
        <v>0</v>
      </c>
      <c r="L100" s="689">
        <f>+L101+L102</f>
        <v>0</v>
      </c>
      <c r="M100" s="689">
        <f>+M101+M102</f>
        <v>0</v>
      </c>
      <c r="N100" s="689">
        <f t="shared" si="40"/>
        <v>0</v>
      </c>
      <c r="O100" s="689">
        <f t="shared" ref="O100:T100" si="51">+O101+O102</f>
        <v>0</v>
      </c>
      <c r="P100" s="689">
        <f t="shared" si="51"/>
        <v>0</v>
      </c>
      <c r="Q100" s="689">
        <f t="shared" si="51"/>
        <v>0</v>
      </c>
      <c r="R100" s="689">
        <f t="shared" si="51"/>
        <v>0</v>
      </c>
      <c r="S100" s="689">
        <f>+S101+S102</f>
        <v>0</v>
      </c>
      <c r="T100" s="689">
        <f t="shared" si="51"/>
        <v>0</v>
      </c>
      <c r="U100" s="682" t="e">
        <f t="shared" si="41"/>
        <v>#DIV/0!</v>
      </c>
      <c r="V100" s="665"/>
      <c r="W100" s="678"/>
      <c r="X100" s="678"/>
      <c r="Y100" s="643" t="s">
        <v>1388</v>
      </c>
    </row>
    <row r="101" spans="1:25" ht="22.5" customHeight="1" thickTop="1" thickBot="1" x14ac:dyDescent="0.3">
      <c r="A101" s="677" t="s">
        <v>1386</v>
      </c>
      <c r="B101" s="677" t="s">
        <v>1390</v>
      </c>
      <c r="C101" s="667" t="s">
        <v>1403</v>
      </c>
      <c r="D101" s="667" t="s">
        <v>1431</v>
      </c>
      <c r="E101" s="677" t="s">
        <v>1390</v>
      </c>
      <c r="F101" s="667" t="s">
        <v>1390</v>
      </c>
      <c r="G101" s="667" t="s">
        <v>1390</v>
      </c>
      <c r="H101" s="667" t="s">
        <v>1390</v>
      </c>
      <c r="I101" s="667" t="s">
        <v>1390</v>
      </c>
      <c r="J101" s="683" t="s">
        <v>1512</v>
      </c>
      <c r="K101" s="689"/>
      <c r="L101" s="689"/>
      <c r="M101" s="689"/>
      <c r="N101" s="689">
        <f t="shared" si="40"/>
        <v>0</v>
      </c>
      <c r="O101" s="689"/>
      <c r="P101" s="689"/>
      <c r="Q101" s="689"/>
      <c r="R101" s="689"/>
      <c r="S101" s="689"/>
      <c r="T101" s="689"/>
      <c r="U101" s="685" t="e">
        <f t="shared" si="41"/>
        <v>#DIV/0!</v>
      </c>
      <c r="V101" s="665"/>
      <c r="W101" s="678"/>
      <c r="X101" s="678"/>
      <c r="Y101" s="643"/>
    </row>
    <row r="102" spans="1:25" ht="22.5" customHeight="1" thickTop="1" thickBot="1" x14ac:dyDescent="0.3">
      <c r="A102" s="677" t="s">
        <v>1386</v>
      </c>
      <c r="B102" s="677" t="s">
        <v>1390</v>
      </c>
      <c r="C102" s="667" t="s">
        <v>1403</v>
      </c>
      <c r="D102" s="667" t="s">
        <v>1431</v>
      </c>
      <c r="E102" s="677" t="s">
        <v>1390</v>
      </c>
      <c r="F102" s="667" t="s">
        <v>1390</v>
      </c>
      <c r="G102" s="667" t="s">
        <v>1390</v>
      </c>
      <c r="H102" s="667" t="s">
        <v>1390</v>
      </c>
      <c r="I102" s="667" t="s">
        <v>1403</v>
      </c>
      <c r="J102" s="683" t="s">
        <v>1513</v>
      </c>
      <c r="K102" s="689"/>
      <c r="L102" s="689"/>
      <c r="M102" s="689"/>
      <c r="N102" s="689">
        <f t="shared" si="40"/>
        <v>0</v>
      </c>
      <c r="O102" s="689"/>
      <c r="P102" s="689"/>
      <c r="Q102" s="689"/>
      <c r="R102" s="689"/>
      <c r="S102" s="689"/>
      <c r="T102" s="689"/>
      <c r="U102" s="685" t="e">
        <f t="shared" si="41"/>
        <v>#DIV/0!</v>
      </c>
      <c r="V102" s="665"/>
      <c r="W102" s="678"/>
      <c r="X102" s="678"/>
      <c r="Y102" s="643"/>
    </row>
    <row r="103" spans="1:25" ht="22.5" customHeight="1" thickTop="1" thickBot="1" x14ac:dyDescent="0.3">
      <c r="A103" s="677" t="s">
        <v>1386</v>
      </c>
      <c r="B103" s="677" t="s">
        <v>1390</v>
      </c>
      <c r="C103" s="667" t="s">
        <v>1403</v>
      </c>
      <c r="D103" s="667" t="s">
        <v>1431</v>
      </c>
      <c r="E103" s="677" t="s">
        <v>1390</v>
      </c>
      <c r="F103" s="667" t="s">
        <v>1390</v>
      </c>
      <c r="G103" s="667" t="s">
        <v>1390</v>
      </c>
      <c r="H103" s="667" t="s">
        <v>1403</v>
      </c>
      <c r="I103" s="667"/>
      <c r="J103" s="680" t="s">
        <v>1514</v>
      </c>
      <c r="K103" s="689">
        <f>+K104+K105</f>
        <v>0</v>
      </c>
      <c r="L103" s="689">
        <f>+L104+L105</f>
        <v>0</v>
      </c>
      <c r="M103" s="689">
        <f>+M104+M105</f>
        <v>0</v>
      </c>
      <c r="N103" s="689">
        <f t="shared" si="40"/>
        <v>0</v>
      </c>
      <c r="O103" s="689">
        <f t="shared" ref="O103:T103" si="52">+O104+O105</f>
        <v>0</v>
      </c>
      <c r="P103" s="689">
        <f t="shared" si="52"/>
        <v>0</v>
      </c>
      <c r="Q103" s="689">
        <f t="shared" si="52"/>
        <v>0</v>
      </c>
      <c r="R103" s="689">
        <f t="shared" si="52"/>
        <v>0</v>
      </c>
      <c r="S103" s="689">
        <f>+S104+S105</f>
        <v>0</v>
      </c>
      <c r="T103" s="689">
        <f t="shared" si="52"/>
        <v>0</v>
      </c>
      <c r="U103" s="682" t="e">
        <f t="shared" si="41"/>
        <v>#DIV/0!</v>
      </c>
      <c r="V103" s="665"/>
      <c r="W103" s="678"/>
      <c r="X103" s="678"/>
      <c r="Y103" s="643" t="s">
        <v>1388</v>
      </c>
    </row>
    <row r="104" spans="1:25" ht="22.5" customHeight="1" thickTop="1" thickBot="1" x14ac:dyDescent="0.3">
      <c r="A104" s="677" t="s">
        <v>1386</v>
      </c>
      <c r="B104" s="677" t="s">
        <v>1390</v>
      </c>
      <c r="C104" s="667" t="s">
        <v>1403</v>
      </c>
      <c r="D104" s="667" t="s">
        <v>1431</v>
      </c>
      <c r="E104" s="677" t="s">
        <v>1390</v>
      </c>
      <c r="F104" s="667" t="s">
        <v>1390</v>
      </c>
      <c r="G104" s="667" t="s">
        <v>1390</v>
      </c>
      <c r="H104" s="667" t="s">
        <v>1403</v>
      </c>
      <c r="I104" s="667" t="s">
        <v>1390</v>
      </c>
      <c r="J104" s="683" t="s">
        <v>1515</v>
      </c>
      <c r="K104" s="689"/>
      <c r="L104" s="689"/>
      <c r="M104" s="689"/>
      <c r="N104" s="689">
        <f t="shared" si="40"/>
        <v>0</v>
      </c>
      <c r="O104" s="689"/>
      <c r="P104" s="689"/>
      <c r="Q104" s="689"/>
      <c r="R104" s="689"/>
      <c r="S104" s="689"/>
      <c r="T104" s="689"/>
      <c r="U104" s="685" t="e">
        <f t="shared" si="41"/>
        <v>#DIV/0!</v>
      </c>
      <c r="V104" s="665"/>
      <c r="W104" s="678"/>
      <c r="X104" s="678"/>
      <c r="Y104" s="643"/>
    </row>
    <row r="105" spans="1:25" ht="22.5" customHeight="1" thickTop="1" thickBot="1" x14ac:dyDescent="0.3">
      <c r="A105" s="677" t="s">
        <v>1386</v>
      </c>
      <c r="B105" s="677" t="s">
        <v>1390</v>
      </c>
      <c r="C105" s="667" t="s">
        <v>1403</v>
      </c>
      <c r="D105" s="667" t="s">
        <v>1431</v>
      </c>
      <c r="E105" s="677" t="s">
        <v>1390</v>
      </c>
      <c r="F105" s="667" t="s">
        <v>1390</v>
      </c>
      <c r="G105" s="667" t="s">
        <v>1390</v>
      </c>
      <c r="H105" s="667" t="s">
        <v>1403</v>
      </c>
      <c r="I105" s="667" t="s">
        <v>1403</v>
      </c>
      <c r="J105" s="683" t="s">
        <v>1516</v>
      </c>
      <c r="K105" s="689"/>
      <c r="L105" s="689"/>
      <c r="M105" s="689"/>
      <c r="N105" s="689">
        <f t="shared" si="40"/>
        <v>0</v>
      </c>
      <c r="O105" s="689"/>
      <c r="P105" s="689"/>
      <c r="Q105" s="689"/>
      <c r="R105" s="689"/>
      <c r="S105" s="689"/>
      <c r="T105" s="689"/>
      <c r="U105" s="685" t="e">
        <f t="shared" si="41"/>
        <v>#DIV/0!</v>
      </c>
      <c r="V105" s="665"/>
      <c r="W105" s="678"/>
      <c r="X105" s="678"/>
      <c r="Y105" s="643"/>
    </row>
    <row r="106" spans="1:25" ht="22.5" customHeight="1" thickTop="1" thickBot="1" x14ac:dyDescent="0.3">
      <c r="A106" s="677" t="s">
        <v>1386</v>
      </c>
      <c r="B106" s="677" t="s">
        <v>1390</v>
      </c>
      <c r="C106" s="667" t="s">
        <v>1403</v>
      </c>
      <c r="D106" s="667" t="s">
        <v>1431</v>
      </c>
      <c r="E106" s="677" t="s">
        <v>1390</v>
      </c>
      <c r="F106" s="665" t="s">
        <v>1403</v>
      </c>
      <c r="G106" s="667"/>
      <c r="H106" s="667"/>
      <c r="I106" s="667"/>
      <c r="J106" s="680" t="s">
        <v>1517</v>
      </c>
      <c r="K106" s="689">
        <f>+K107+K108</f>
        <v>0</v>
      </c>
      <c r="L106" s="689">
        <f>+L107+L108</f>
        <v>0</v>
      </c>
      <c r="M106" s="689">
        <f>+M107+M108</f>
        <v>0</v>
      </c>
      <c r="N106" s="689">
        <f t="shared" si="40"/>
        <v>0</v>
      </c>
      <c r="O106" s="689">
        <f t="shared" ref="O106:T106" si="53">+O107+O108</f>
        <v>0</v>
      </c>
      <c r="P106" s="689">
        <f t="shared" si="53"/>
        <v>0</v>
      </c>
      <c r="Q106" s="689">
        <f t="shared" si="53"/>
        <v>0</v>
      </c>
      <c r="R106" s="689">
        <f t="shared" si="53"/>
        <v>0</v>
      </c>
      <c r="S106" s="689">
        <f>+S107+S108</f>
        <v>0</v>
      </c>
      <c r="T106" s="689">
        <f t="shared" si="53"/>
        <v>0</v>
      </c>
      <c r="U106" s="682" t="e">
        <f t="shared" si="41"/>
        <v>#DIV/0!</v>
      </c>
      <c r="V106" s="665"/>
      <c r="W106" s="678"/>
      <c r="X106" s="678"/>
      <c r="Y106" s="643"/>
    </row>
    <row r="107" spans="1:25" ht="22.5" customHeight="1" thickTop="1" thickBot="1" x14ac:dyDescent="0.3">
      <c r="A107" s="677" t="s">
        <v>1386</v>
      </c>
      <c r="B107" s="677" t="s">
        <v>1390</v>
      </c>
      <c r="C107" s="667" t="s">
        <v>1403</v>
      </c>
      <c r="D107" s="667" t="s">
        <v>1431</v>
      </c>
      <c r="E107" s="677" t="s">
        <v>1390</v>
      </c>
      <c r="F107" s="667" t="s">
        <v>1403</v>
      </c>
      <c r="G107" s="665" t="s">
        <v>1390</v>
      </c>
      <c r="H107" s="667"/>
      <c r="I107" s="667"/>
      <c r="J107" s="683" t="s">
        <v>1518</v>
      </c>
      <c r="K107" s="689"/>
      <c r="L107" s="689"/>
      <c r="M107" s="689"/>
      <c r="N107" s="689">
        <f t="shared" si="40"/>
        <v>0</v>
      </c>
      <c r="O107" s="689"/>
      <c r="P107" s="689"/>
      <c r="Q107" s="689"/>
      <c r="R107" s="689"/>
      <c r="S107" s="689"/>
      <c r="T107" s="689"/>
      <c r="U107" s="685" t="e">
        <f t="shared" si="41"/>
        <v>#DIV/0!</v>
      </c>
      <c r="V107" s="665"/>
      <c r="W107" s="678"/>
      <c r="X107" s="678"/>
      <c r="Y107" s="643"/>
    </row>
    <row r="108" spans="1:25" ht="22.5" customHeight="1" thickTop="1" thickBot="1" x14ac:dyDescent="0.3">
      <c r="A108" s="677" t="s">
        <v>1386</v>
      </c>
      <c r="B108" s="677" t="s">
        <v>1390</v>
      </c>
      <c r="C108" s="667" t="s">
        <v>1403</v>
      </c>
      <c r="D108" s="667" t="s">
        <v>1431</v>
      </c>
      <c r="E108" s="677" t="s">
        <v>1390</v>
      </c>
      <c r="F108" s="667" t="s">
        <v>1403</v>
      </c>
      <c r="G108" s="665" t="s">
        <v>1403</v>
      </c>
      <c r="H108" s="667"/>
      <c r="I108" s="667"/>
      <c r="J108" s="683" t="s">
        <v>1519</v>
      </c>
      <c r="K108" s="689"/>
      <c r="L108" s="689"/>
      <c r="M108" s="689"/>
      <c r="N108" s="689">
        <f t="shared" si="40"/>
        <v>0</v>
      </c>
      <c r="O108" s="689"/>
      <c r="P108" s="689"/>
      <c r="Q108" s="689"/>
      <c r="R108" s="689"/>
      <c r="S108" s="689"/>
      <c r="T108" s="689"/>
      <c r="U108" s="685" t="e">
        <f t="shared" si="41"/>
        <v>#DIV/0!</v>
      </c>
      <c r="V108" s="665"/>
      <c r="W108" s="678"/>
      <c r="X108" s="678"/>
      <c r="Y108" s="643"/>
    </row>
    <row r="109" spans="1:25" s="185" customFormat="1" ht="22.5" customHeight="1" thickTop="1" thickBot="1" x14ac:dyDescent="0.3">
      <c r="A109" s="671" t="s">
        <v>1386</v>
      </c>
      <c r="B109" s="671" t="s">
        <v>1390</v>
      </c>
      <c r="C109" s="665" t="s">
        <v>1403</v>
      </c>
      <c r="D109" s="665" t="s">
        <v>1431</v>
      </c>
      <c r="E109" s="666" t="s">
        <v>1403</v>
      </c>
      <c r="F109" s="665"/>
      <c r="G109" s="665"/>
      <c r="H109" s="667"/>
      <c r="I109" s="667"/>
      <c r="J109" s="680" t="s">
        <v>1520</v>
      </c>
      <c r="K109" s="690">
        <f>+K110+K113+K116+K119</f>
        <v>0</v>
      </c>
      <c r="L109" s="690">
        <f>+L110+L113+L116+L119</f>
        <v>0</v>
      </c>
      <c r="M109" s="690">
        <f>+M110+M113+M116+M119</f>
        <v>0</v>
      </c>
      <c r="N109" s="690">
        <f t="shared" si="40"/>
        <v>0</v>
      </c>
      <c r="O109" s="690">
        <f t="shared" ref="O109:T109" si="54">+O110+O113+O116+O119</f>
        <v>0</v>
      </c>
      <c r="P109" s="690">
        <f t="shared" si="54"/>
        <v>0</v>
      </c>
      <c r="Q109" s="690">
        <f t="shared" si="54"/>
        <v>0</v>
      </c>
      <c r="R109" s="690">
        <f t="shared" si="54"/>
        <v>0</v>
      </c>
      <c r="S109" s="690">
        <f>+S110+S113+S116+S119</f>
        <v>0</v>
      </c>
      <c r="T109" s="690">
        <f t="shared" si="54"/>
        <v>0</v>
      </c>
      <c r="U109" s="670" t="e">
        <f t="shared" si="41"/>
        <v>#DIV/0!</v>
      </c>
      <c r="V109" s="665"/>
      <c r="W109" s="672" t="s">
        <v>1521</v>
      </c>
      <c r="X109" s="672"/>
      <c r="Y109" s="643" t="s">
        <v>1388</v>
      </c>
    </row>
    <row r="110" spans="1:25" ht="22.5" customHeight="1" thickTop="1" thickBot="1" x14ac:dyDescent="0.3">
      <c r="A110" s="667" t="s">
        <v>1386</v>
      </c>
      <c r="B110" s="677" t="s">
        <v>1390</v>
      </c>
      <c r="C110" s="667" t="s">
        <v>1403</v>
      </c>
      <c r="D110" s="667" t="s">
        <v>1431</v>
      </c>
      <c r="E110" s="667" t="s">
        <v>1403</v>
      </c>
      <c r="F110" s="665" t="s">
        <v>1390</v>
      </c>
      <c r="G110" s="667"/>
      <c r="H110" s="667"/>
      <c r="I110" s="667"/>
      <c r="J110" s="680" t="s">
        <v>1522</v>
      </c>
      <c r="K110" s="688">
        <f t="shared" ref="K110:T110" si="55">+K111+K112</f>
        <v>0</v>
      </c>
      <c r="L110" s="688">
        <f>+L111+L112</f>
        <v>0</v>
      </c>
      <c r="M110" s="688">
        <f>+M111+M112</f>
        <v>0</v>
      </c>
      <c r="N110" s="688">
        <f t="shared" si="40"/>
        <v>0</v>
      </c>
      <c r="O110" s="688">
        <f t="shared" si="55"/>
        <v>0</v>
      </c>
      <c r="P110" s="688">
        <f t="shared" si="55"/>
        <v>0</v>
      </c>
      <c r="Q110" s="688">
        <f t="shared" si="55"/>
        <v>0</v>
      </c>
      <c r="R110" s="688">
        <f t="shared" si="55"/>
        <v>0</v>
      </c>
      <c r="S110" s="688">
        <f t="shared" si="55"/>
        <v>0</v>
      </c>
      <c r="T110" s="688">
        <f t="shared" si="55"/>
        <v>0</v>
      </c>
      <c r="U110" s="682" t="e">
        <f t="shared" si="41"/>
        <v>#DIV/0!</v>
      </c>
      <c r="V110" s="665"/>
      <c r="W110" s="678" t="s">
        <v>1523</v>
      </c>
      <c r="X110" s="678" t="s">
        <v>1524</v>
      </c>
      <c r="Y110" s="643" t="s">
        <v>1388</v>
      </c>
    </row>
    <row r="111" spans="1:25" ht="22.5" customHeight="1" thickTop="1" thickBot="1" x14ac:dyDescent="0.3">
      <c r="A111" s="677" t="s">
        <v>1386</v>
      </c>
      <c r="B111" s="677" t="s">
        <v>1390</v>
      </c>
      <c r="C111" s="667" t="s">
        <v>1403</v>
      </c>
      <c r="D111" s="667" t="s">
        <v>1431</v>
      </c>
      <c r="E111" s="667" t="s">
        <v>1403</v>
      </c>
      <c r="F111" s="667" t="s">
        <v>1390</v>
      </c>
      <c r="G111" s="665" t="s">
        <v>1390</v>
      </c>
      <c r="H111" s="667"/>
      <c r="I111" s="667"/>
      <c r="J111" s="683" t="s">
        <v>1525</v>
      </c>
      <c r="K111" s="689"/>
      <c r="L111" s="689"/>
      <c r="M111" s="689"/>
      <c r="N111" s="689">
        <f t="shared" si="40"/>
        <v>0</v>
      </c>
      <c r="O111" s="689"/>
      <c r="P111" s="689"/>
      <c r="Q111" s="689"/>
      <c r="R111" s="689"/>
      <c r="S111" s="689"/>
      <c r="T111" s="689"/>
      <c r="U111" s="685" t="e">
        <f t="shared" si="41"/>
        <v>#DIV/0!</v>
      </c>
      <c r="V111" s="665"/>
      <c r="W111" s="678"/>
      <c r="X111" s="678"/>
      <c r="Y111" s="643" t="s">
        <v>1388</v>
      </c>
    </row>
    <row r="112" spans="1:25" ht="22.5" customHeight="1" thickTop="1" thickBot="1" x14ac:dyDescent="0.3">
      <c r="A112" s="677" t="s">
        <v>1386</v>
      </c>
      <c r="B112" s="677" t="s">
        <v>1390</v>
      </c>
      <c r="C112" s="667" t="s">
        <v>1403</v>
      </c>
      <c r="D112" s="667" t="s">
        <v>1431</v>
      </c>
      <c r="E112" s="667" t="s">
        <v>1403</v>
      </c>
      <c r="F112" s="667" t="s">
        <v>1390</v>
      </c>
      <c r="G112" s="665" t="s">
        <v>1403</v>
      </c>
      <c r="H112" s="667"/>
      <c r="I112" s="667"/>
      <c r="J112" s="683" t="s">
        <v>1526</v>
      </c>
      <c r="K112" s="689"/>
      <c r="L112" s="689"/>
      <c r="M112" s="689"/>
      <c r="N112" s="689">
        <f t="shared" si="40"/>
        <v>0</v>
      </c>
      <c r="O112" s="689"/>
      <c r="P112" s="689"/>
      <c r="Q112" s="689"/>
      <c r="R112" s="689"/>
      <c r="S112" s="689"/>
      <c r="T112" s="689"/>
      <c r="U112" s="685" t="e">
        <f t="shared" si="41"/>
        <v>#DIV/0!</v>
      </c>
      <c r="V112" s="665"/>
      <c r="W112" s="678"/>
      <c r="X112" s="678"/>
      <c r="Y112" s="643" t="s">
        <v>1388</v>
      </c>
    </row>
    <row r="113" spans="1:25" ht="22.5" customHeight="1" thickTop="1" thickBot="1" x14ac:dyDescent="0.3">
      <c r="A113" s="677" t="s">
        <v>1386</v>
      </c>
      <c r="B113" s="677" t="s">
        <v>1390</v>
      </c>
      <c r="C113" s="667" t="s">
        <v>1403</v>
      </c>
      <c r="D113" s="667" t="s">
        <v>1431</v>
      </c>
      <c r="E113" s="667" t="s">
        <v>1403</v>
      </c>
      <c r="F113" s="665" t="s">
        <v>1403</v>
      </c>
      <c r="G113" s="667"/>
      <c r="H113" s="667"/>
      <c r="I113" s="667"/>
      <c r="J113" s="680" t="s">
        <v>1527</v>
      </c>
      <c r="K113" s="688">
        <f t="shared" ref="K113:T113" si="56">+K114+K115</f>
        <v>0</v>
      </c>
      <c r="L113" s="688">
        <f>+L114+L115</f>
        <v>0</v>
      </c>
      <c r="M113" s="688">
        <f>+M114+M115</f>
        <v>0</v>
      </c>
      <c r="N113" s="688">
        <f t="shared" si="40"/>
        <v>0</v>
      </c>
      <c r="O113" s="688">
        <f t="shared" si="56"/>
        <v>0</v>
      </c>
      <c r="P113" s="688">
        <f t="shared" si="56"/>
        <v>0</v>
      </c>
      <c r="Q113" s="688">
        <f t="shared" si="56"/>
        <v>0</v>
      </c>
      <c r="R113" s="688">
        <f t="shared" si="56"/>
        <v>0</v>
      </c>
      <c r="S113" s="688">
        <f t="shared" si="56"/>
        <v>0</v>
      </c>
      <c r="T113" s="688">
        <f t="shared" si="56"/>
        <v>0</v>
      </c>
      <c r="U113" s="682" t="e">
        <f t="shared" si="41"/>
        <v>#DIV/0!</v>
      </c>
      <c r="V113" s="665"/>
      <c r="W113" s="678"/>
      <c r="X113" s="678"/>
      <c r="Y113" s="643" t="s">
        <v>1388</v>
      </c>
    </row>
    <row r="114" spans="1:25" ht="22.5" customHeight="1" thickTop="1" thickBot="1" x14ac:dyDescent="0.3">
      <c r="A114" s="677" t="s">
        <v>1386</v>
      </c>
      <c r="B114" s="677" t="s">
        <v>1390</v>
      </c>
      <c r="C114" s="667" t="s">
        <v>1403</v>
      </c>
      <c r="D114" s="667" t="s">
        <v>1431</v>
      </c>
      <c r="E114" s="667" t="s">
        <v>1403</v>
      </c>
      <c r="F114" s="667" t="s">
        <v>1403</v>
      </c>
      <c r="G114" s="665" t="s">
        <v>1390</v>
      </c>
      <c r="H114" s="667"/>
      <c r="I114" s="667"/>
      <c r="J114" s="683" t="s">
        <v>1528</v>
      </c>
      <c r="K114" s="689"/>
      <c r="L114" s="689"/>
      <c r="M114" s="689"/>
      <c r="N114" s="689">
        <f t="shared" si="40"/>
        <v>0</v>
      </c>
      <c r="O114" s="689"/>
      <c r="P114" s="689"/>
      <c r="Q114" s="689"/>
      <c r="R114" s="689"/>
      <c r="S114" s="689"/>
      <c r="T114" s="689"/>
      <c r="U114" s="685" t="e">
        <f t="shared" si="41"/>
        <v>#DIV/0!</v>
      </c>
      <c r="V114" s="665"/>
      <c r="W114" s="678"/>
      <c r="X114" s="678"/>
      <c r="Y114" s="643" t="s">
        <v>1388</v>
      </c>
    </row>
    <row r="115" spans="1:25" ht="22.5" customHeight="1" thickTop="1" thickBot="1" x14ac:dyDescent="0.3">
      <c r="A115" s="677" t="s">
        <v>1386</v>
      </c>
      <c r="B115" s="677" t="s">
        <v>1390</v>
      </c>
      <c r="C115" s="667" t="s">
        <v>1403</v>
      </c>
      <c r="D115" s="667" t="s">
        <v>1431</v>
      </c>
      <c r="E115" s="667" t="s">
        <v>1403</v>
      </c>
      <c r="F115" s="667" t="s">
        <v>1403</v>
      </c>
      <c r="G115" s="665" t="s">
        <v>1403</v>
      </c>
      <c r="H115" s="667"/>
      <c r="I115" s="667"/>
      <c r="J115" s="683" t="s">
        <v>1529</v>
      </c>
      <c r="K115" s="689"/>
      <c r="L115" s="689"/>
      <c r="M115" s="689"/>
      <c r="N115" s="689">
        <f t="shared" si="40"/>
        <v>0</v>
      </c>
      <c r="O115" s="689"/>
      <c r="P115" s="689"/>
      <c r="Q115" s="689"/>
      <c r="R115" s="689"/>
      <c r="S115" s="689"/>
      <c r="T115" s="689"/>
      <c r="U115" s="685" t="e">
        <f t="shared" si="41"/>
        <v>#DIV/0!</v>
      </c>
      <c r="V115" s="665"/>
      <c r="W115" s="678"/>
      <c r="X115" s="678"/>
      <c r="Y115" s="643" t="s">
        <v>1388</v>
      </c>
    </row>
    <row r="116" spans="1:25" ht="22.5" customHeight="1" thickTop="1" thickBot="1" x14ac:dyDescent="0.3">
      <c r="A116" s="677" t="s">
        <v>1386</v>
      </c>
      <c r="B116" s="677" t="s">
        <v>1390</v>
      </c>
      <c r="C116" s="667" t="s">
        <v>1403</v>
      </c>
      <c r="D116" s="667" t="s">
        <v>1431</v>
      </c>
      <c r="E116" s="667" t="s">
        <v>1403</v>
      </c>
      <c r="F116" s="665" t="s">
        <v>1427</v>
      </c>
      <c r="G116" s="667"/>
      <c r="H116" s="667"/>
      <c r="I116" s="667"/>
      <c r="J116" s="680" t="s">
        <v>1530</v>
      </c>
      <c r="K116" s="688">
        <f t="shared" ref="K116:T116" si="57">+K117+K118</f>
        <v>0</v>
      </c>
      <c r="L116" s="688">
        <f>+L117+L118</f>
        <v>0</v>
      </c>
      <c r="M116" s="688">
        <f>+M117+M118</f>
        <v>0</v>
      </c>
      <c r="N116" s="688">
        <f t="shared" si="40"/>
        <v>0</v>
      </c>
      <c r="O116" s="688">
        <f t="shared" si="57"/>
        <v>0</v>
      </c>
      <c r="P116" s="688">
        <f t="shared" si="57"/>
        <v>0</v>
      </c>
      <c r="Q116" s="688">
        <f t="shared" si="57"/>
        <v>0</v>
      </c>
      <c r="R116" s="688">
        <f t="shared" si="57"/>
        <v>0</v>
      </c>
      <c r="S116" s="688">
        <f t="shared" si="57"/>
        <v>0</v>
      </c>
      <c r="T116" s="688">
        <f t="shared" si="57"/>
        <v>0</v>
      </c>
      <c r="U116" s="682" t="e">
        <f t="shared" si="41"/>
        <v>#DIV/0!</v>
      </c>
      <c r="V116" s="665"/>
      <c r="W116" s="678"/>
      <c r="X116" s="678"/>
      <c r="Y116" s="643" t="s">
        <v>1388</v>
      </c>
    </row>
    <row r="117" spans="1:25" ht="22.5" customHeight="1" thickTop="1" thickBot="1" x14ac:dyDescent="0.3">
      <c r="A117" s="677" t="s">
        <v>1386</v>
      </c>
      <c r="B117" s="677" t="s">
        <v>1390</v>
      </c>
      <c r="C117" s="667" t="s">
        <v>1403</v>
      </c>
      <c r="D117" s="667" t="s">
        <v>1431</v>
      </c>
      <c r="E117" s="667" t="s">
        <v>1403</v>
      </c>
      <c r="F117" s="667" t="s">
        <v>1427</v>
      </c>
      <c r="G117" s="665" t="s">
        <v>1390</v>
      </c>
      <c r="H117" s="667"/>
      <c r="I117" s="667"/>
      <c r="J117" s="683" t="s">
        <v>1531</v>
      </c>
      <c r="K117" s="689"/>
      <c r="L117" s="689"/>
      <c r="M117" s="689"/>
      <c r="N117" s="689">
        <f t="shared" si="40"/>
        <v>0</v>
      </c>
      <c r="O117" s="689"/>
      <c r="P117" s="689"/>
      <c r="Q117" s="689"/>
      <c r="R117" s="689"/>
      <c r="S117" s="689"/>
      <c r="T117" s="689"/>
      <c r="U117" s="685" t="e">
        <f t="shared" si="41"/>
        <v>#DIV/0!</v>
      </c>
      <c r="V117" s="665"/>
      <c r="W117" s="678"/>
      <c r="X117" s="678"/>
      <c r="Y117" s="643" t="s">
        <v>1388</v>
      </c>
    </row>
    <row r="118" spans="1:25" ht="22.5" customHeight="1" thickTop="1" thickBot="1" x14ac:dyDescent="0.3">
      <c r="A118" s="677" t="s">
        <v>1386</v>
      </c>
      <c r="B118" s="677" t="s">
        <v>1390</v>
      </c>
      <c r="C118" s="667" t="s">
        <v>1403</v>
      </c>
      <c r="D118" s="667" t="s">
        <v>1431</v>
      </c>
      <c r="E118" s="667" t="s">
        <v>1403</v>
      </c>
      <c r="F118" s="667" t="s">
        <v>1427</v>
      </c>
      <c r="G118" s="665" t="s">
        <v>1403</v>
      </c>
      <c r="H118" s="667"/>
      <c r="I118" s="667"/>
      <c r="J118" s="683" t="s">
        <v>1532</v>
      </c>
      <c r="K118" s="689"/>
      <c r="L118" s="689"/>
      <c r="M118" s="689"/>
      <c r="N118" s="689">
        <f t="shared" si="40"/>
        <v>0</v>
      </c>
      <c r="O118" s="689"/>
      <c r="P118" s="689"/>
      <c r="Q118" s="689"/>
      <c r="R118" s="689"/>
      <c r="S118" s="689"/>
      <c r="T118" s="689"/>
      <c r="U118" s="685" t="e">
        <f t="shared" si="41"/>
        <v>#DIV/0!</v>
      </c>
      <c r="V118" s="665"/>
      <c r="W118" s="678"/>
      <c r="X118" s="678"/>
      <c r="Y118" s="643" t="s">
        <v>1388</v>
      </c>
    </row>
    <row r="119" spans="1:25" ht="22.5" customHeight="1" thickTop="1" thickBot="1" x14ac:dyDescent="0.3">
      <c r="A119" s="677" t="s">
        <v>1386</v>
      </c>
      <c r="B119" s="677" t="s">
        <v>1390</v>
      </c>
      <c r="C119" s="667" t="s">
        <v>1403</v>
      </c>
      <c r="D119" s="667" t="s">
        <v>1431</v>
      </c>
      <c r="E119" s="667" t="s">
        <v>1403</v>
      </c>
      <c r="F119" s="665" t="s">
        <v>1431</v>
      </c>
      <c r="G119" s="667"/>
      <c r="H119" s="667"/>
      <c r="I119" s="667"/>
      <c r="J119" s="680" t="s">
        <v>1533</v>
      </c>
      <c r="K119" s="688">
        <f t="shared" ref="K119:T119" si="58">+K120+K121</f>
        <v>0</v>
      </c>
      <c r="L119" s="688">
        <f>+L120+L121</f>
        <v>0</v>
      </c>
      <c r="M119" s="688">
        <f>+M120+M121</f>
        <v>0</v>
      </c>
      <c r="N119" s="688">
        <f t="shared" si="40"/>
        <v>0</v>
      </c>
      <c r="O119" s="688">
        <f t="shared" si="58"/>
        <v>0</v>
      </c>
      <c r="P119" s="688">
        <f t="shared" si="58"/>
        <v>0</v>
      </c>
      <c r="Q119" s="688">
        <f t="shared" si="58"/>
        <v>0</v>
      </c>
      <c r="R119" s="688">
        <f t="shared" si="58"/>
        <v>0</v>
      </c>
      <c r="S119" s="688">
        <f t="shared" si="58"/>
        <v>0</v>
      </c>
      <c r="T119" s="688">
        <f t="shared" si="58"/>
        <v>0</v>
      </c>
      <c r="U119" s="682" t="e">
        <f t="shared" si="41"/>
        <v>#DIV/0!</v>
      </c>
      <c r="V119" s="665"/>
      <c r="W119" s="678"/>
      <c r="X119" s="678"/>
      <c r="Y119" s="643" t="s">
        <v>1388</v>
      </c>
    </row>
    <row r="120" spans="1:25" ht="22.5" customHeight="1" thickTop="1" thickBot="1" x14ac:dyDescent="0.3">
      <c r="A120" s="677" t="s">
        <v>1386</v>
      </c>
      <c r="B120" s="677" t="s">
        <v>1390</v>
      </c>
      <c r="C120" s="667" t="s">
        <v>1403</v>
      </c>
      <c r="D120" s="667" t="s">
        <v>1431</v>
      </c>
      <c r="E120" s="667" t="s">
        <v>1403</v>
      </c>
      <c r="F120" s="667" t="s">
        <v>1431</v>
      </c>
      <c r="G120" s="665" t="s">
        <v>1390</v>
      </c>
      <c r="H120" s="667"/>
      <c r="I120" s="667"/>
      <c r="J120" s="683" t="s">
        <v>1534</v>
      </c>
      <c r="K120" s="689"/>
      <c r="L120" s="689"/>
      <c r="M120" s="689"/>
      <c r="N120" s="689">
        <f t="shared" si="40"/>
        <v>0</v>
      </c>
      <c r="O120" s="689"/>
      <c r="P120" s="689"/>
      <c r="Q120" s="689"/>
      <c r="R120" s="689"/>
      <c r="S120" s="689"/>
      <c r="T120" s="689"/>
      <c r="U120" s="685" t="e">
        <f t="shared" si="41"/>
        <v>#DIV/0!</v>
      </c>
      <c r="V120" s="665"/>
      <c r="W120" s="678"/>
      <c r="X120" s="678"/>
      <c r="Y120" s="643" t="s">
        <v>1388</v>
      </c>
    </row>
    <row r="121" spans="1:25" ht="22.5" customHeight="1" thickTop="1" thickBot="1" x14ac:dyDescent="0.3">
      <c r="A121" s="677" t="s">
        <v>1386</v>
      </c>
      <c r="B121" s="677" t="s">
        <v>1390</v>
      </c>
      <c r="C121" s="667" t="s">
        <v>1403</v>
      </c>
      <c r="D121" s="667" t="s">
        <v>1431</v>
      </c>
      <c r="E121" s="667" t="s">
        <v>1403</v>
      </c>
      <c r="F121" s="667" t="s">
        <v>1431</v>
      </c>
      <c r="G121" s="665" t="s">
        <v>1403</v>
      </c>
      <c r="H121" s="667"/>
      <c r="I121" s="667"/>
      <c r="J121" s="683" t="s">
        <v>1535</v>
      </c>
      <c r="K121" s="689"/>
      <c r="L121" s="689"/>
      <c r="M121" s="689"/>
      <c r="N121" s="689">
        <f t="shared" si="40"/>
        <v>0</v>
      </c>
      <c r="O121" s="689"/>
      <c r="P121" s="689"/>
      <c r="Q121" s="689"/>
      <c r="R121" s="689"/>
      <c r="S121" s="689"/>
      <c r="T121" s="689"/>
      <c r="U121" s="685" t="e">
        <f t="shared" si="41"/>
        <v>#DIV/0!</v>
      </c>
      <c r="V121" s="665"/>
      <c r="W121" s="678"/>
      <c r="X121" s="678"/>
      <c r="Y121" s="643" t="s">
        <v>1388</v>
      </c>
    </row>
    <row r="122" spans="1:25" s="185" customFormat="1" ht="22.5" customHeight="1" thickTop="1" thickBot="1" x14ac:dyDescent="0.3">
      <c r="A122" s="658" t="s">
        <v>1386</v>
      </c>
      <c r="B122" s="659" t="s">
        <v>1390</v>
      </c>
      <c r="C122" s="659" t="s">
        <v>1403</v>
      </c>
      <c r="D122" s="659" t="s">
        <v>1456</v>
      </c>
      <c r="E122" s="659"/>
      <c r="F122" s="659"/>
      <c r="G122" s="659"/>
      <c r="H122" s="660"/>
      <c r="I122" s="660"/>
      <c r="J122" s="661" t="s">
        <v>1536</v>
      </c>
      <c r="K122" s="687">
        <f>+K123</f>
        <v>0</v>
      </c>
      <c r="L122" s="687">
        <f t="shared" ref="L122:T122" si="59">+L123</f>
        <v>0</v>
      </c>
      <c r="M122" s="687">
        <f t="shared" si="59"/>
        <v>0</v>
      </c>
      <c r="N122" s="687">
        <f t="shared" si="59"/>
        <v>0</v>
      </c>
      <c r="O122" s="687">
        <f t="shared" si="59"/>
        <v>0</v>
      </c>
      <c r="P122" s="687">
        <f t="shared" si="59"/>
        <v>0</v>
      </c>
      <c r="Q122" s="687">
        <f t="shared" si="59"/>
        <v>0</v>
      </c>
      <c r="R122" s="687">
        <f t="shared" si="59"/>
        <v>0</v>
      </c>
      <c r="S122" s="687">
        <f t="shared" si="59"/>
        <v>0</v>
      </c>
      <c r="T122" s="687">
        <f t="shared" si="59"/>
        <v>0</v>
      </c>
      <c r="U122" s="663" t="e">
        <f t="shared" si="41"/>
        <v>#DIV/0!</v>
      </c>
      <c r="V122" s="659"/>
      <c r="W122" s="659"/>
      <c r="X122" s="659"/>
      <c r="Y122" s="643" t="s">
        <v>1388</v>
      </c>
    </row>
    <row r="123" spans="1:25" s="185" customFormat="1" ht="22.5" customHeight="1" thickTop="1" thickBot="1" x14ac:dyDescent="0.3">
      <c r="A123" s="671" t="s">
        <v>1386</v>
      </c>
      <c r="B123" s="671" t="s">
        <v>1390</v>
      </c>
      <c r="C123" s="665" t="s">
        <v>1403</v>
      </c>
      <c r="D123" s="665" t="s">
        <v>1456</v>
      </c>
      <c r="E123" s="666" t="s">
        <v>1390</v>
      </c>
      <c r="F123" s="665"/>
      <c r="G123" s="665"/>
      <c r="H123" s="667"/>
      <c r="I123" s="667"/>
      <c r="J123" s="680" t="s">
        <v>1537</v>
      </c>
      <c r="K123" s="688">
        <f>+K124+K130+K136+K137</f>
        <v>0</v>
      </c>
      <c r="L123" s="688">
        <f t="shared" ref="L123:T123" si="60">+L124+L130+L136+L137</f>
        <v>0</v>
      </c>
      <c r="M123" s="688">
        <f t="shared" si="60"/>
        <v>0</v>
      </c>
      <c r="N123" s="688">
        <f t="shared" si="40"/>
        <v>0</v>
      </c>
      <c r="O123" s="688">
        <f t="shared" si="60"/>
        <v>0</v>
      </c>
      <c r="P123" s="688">
        <f t="shared" si="60"/>
        <v>0</v>
      </c>
      <c r="Q123" s="688">
        <f t="shared" si="60"/>
        <v>0</v>
      </c>
      <c r="R123" s="688">
        <f t="shared" si="60"/>
        <v>0</v>
      </c>
      <c r="S123" s="688">
        <f t="shared" si="60"/>
        <v>0</v>
      </c>
      <c r="T123" s="688">
        <f t="shared" si="60"/>
        <v>0</v>
      </c>
      <c r="U123" s="682" t="e">
        <f t="shared" si="41"/>
        <v>#DIV/0!</v>
      </c>
      <c r="V123" s="665"/>
      <c r="W123" s="672" t="s">
        <v>1538</v>
      </c>
      <c r="X123" s="672"/>
      <c r="Y123" s="643" t="s">
        <v>1388</v>
      </c>
    </row>
    <row r="124" spans="1:25" s="182" customFormat="1" ht="22.5" customHeight="1" thickTop="1" thickBot="1" x14ac:dyDescent="0.3">
      <c r="A124" s="692" t="s">
        <v>1386</v>
      </c>
      <c r="B124" s="666" t="s">
        <v>1390</v>
      </c>
      <c r="C124" s="666" t="s">
        <v>1403</v>
      </c>
      <c r="D124" s="666" t="s">
        <v>1456</v>
      </c>
      <c r="E124" s="666" t="s">
        <v>1390</v>
      </c>
      <c r="F124" s="666" t="s">
        <v>1390</v>
      </c>
      <c r="G124" s="666"/>
      <c r="H124" s="673"/>
      <c r="I124" s="673"/>
      <c r="J124" s="680" t="s">
        <v>1553</v>
      </c>
      <c r="K124" s="688">
        <f>+K125+K129</f>
        <v>0</v>
      </c>
      <c r="L124" s="688">
        <f t="shared" ref="L124:T124" si="61">+L125+L129</f>
        <v>0</v>
      </c>
      <c r="M124" s="688">
        <f t="shared" si="61"/>
        <v>0</v>
      </c>
      <c r="N124" s="688">
        <f t="shared" si="40"/>
        <v>0</v>
      </c>
      <c r="O124" s="688">
        <f t="shared" si="61"/>
        <v>0</v>
      </c>
      <c r="P124" s="688">
        <f t="shared" si="61"/>
        <v>0</v>
      </c>
      <c r="Q124" s="688">
        <f t="shared" si="61"/>
        <v>0</v>
      </c>
      <c r="R124" s="688">
        <f t="shared" si="61"/>
        <v>0</v>
      </c>
      <c r="S124" s="688">
        <f t="shared" si="61"/>
        <v>0</v>
      </c>
      <c r="T124" s="688">
        <f t="shared" si="61"/>
        <v>0</v>
      </c>
      <c r="U124" s="688" t="e">
        <f t="shared" si="41"/>
        <v>#DIV/0!</v>
      </c>
      <c r="V124" s="666"/>
      <c r="W124" s="666" t="s">
        <v>1554</v>
      </c>
      <c r="X124" s="666"/>
      <c r="Y124" s="643" t="s">
        <v>1388</v>
      </c>
    </row>
    <row r="125" spans="1:25" ht="22.5" customHeight="1" thickTop="1" thickBot="1" x14ac:dyDescent="0.3">
      <c r="A125" s="677" t="s">
        <v>1386</v>
      </c>
      <c r="B125" s="677" t="s">
        <v>1390</v>
      </c>
      <c r="C125" s="667" t="s">
        <v>1403</v>
      </c>
      <c r="D125" s="667" t="s">
        <v>1456</v>
      </c>
      <c r="E125" s="677" t="s">
        <v>1390</v>
      </c>
      <c r="F125" s="667" t="s">
        <v>1390</v>
      </c>
      <c r="G125" s="667" t="s">
        <v>1390</v>
      </c>
      <c r="H125" s="667"/>
      <c r="I125" s="667"/>
      <c r="J125" s="668" t="s">
        <v>1555</v>
      </c>
      <c r="K125" s="690">
        <f t="shared" ref="K125" si="62">+K126+K127+K128</f>
        <v>0</v>
      </c>
      <c r="L125" s="690">
        <f t="shared" ref="L125:T125" si="63">+L126+L127+L128</f>
        <v>0</v>
      </c>
      <c r="M125" s="690">
        <f t="shared" si="63"/>
        <v>0</v>
      </c>
      <c r="N125" s="690">
        <f t="shared" si="40"/>
        <v>0</v>
      </c>
      <c r="O125" s="690">
        <f t="shared" si="63"/>
        <v>0</v>
      </c>
      <c r="P125" s="690">
        <f t="shared" si="63"/>
        <v>0</v>
      </c>
      <c r="Q125" s="690">
        <f t="shared" si="63"/>
        <v>0</v>
      </c>
      <c r="R125" s="690">
        <f t="shared" si="63"/>
        <v>0</v>
      </c>
      <c r="S125" s="690">
        <f t="shared" si="63"/>
        <v>0</v>
      </c>
      <c r="T125" s="690">
        <f t="shared" si="63"/>
        <v>0</v>
      </c>
      <c r="U125" s="670" t="e">
        <f t="shared" si="41"/>
        <v>#DIV/0!</v>
      </c>
      <c r="V125" s="665"/>
      <c r="W125" s="678"/>
      <c r="X125" s="678"/>
      <c r="Y125" s="643" t="s">
        <v>1388</v>
      </c>
    </row>
    <row r="126" spans="1:25" ht="22.5" customHeight="1" thickTop="1" thickBot="1" x14ac:dyDescent="0.3">
      <c r="A126" s="677" t="s">
        <v>1386</v>
      </c>
      <c r="B126" s="677" t="s">
        <v>1390</v>
      </c>
      <c r="C126" s="667" t="s">
        <v>1403</v>
      </c>
      <c r="D126" s="667" t="s">
        <v>1456</v>
      </c>
      <c r="E126" s="677" t="s">
        <v>1390</v>
      </c>
      <c r="F126" s="667" t="s">
        <v>1390</v>
      </c>
      <c r="G126" s="667" t="s">
        <v>1390</v>
      </c>
      <c r="H126" s="667" t="s">
        <v>1390</v>
      </c>
      <c r="I126" s="667"/>
      <c r="J126" s="674" t="s">
        <v>1556</v>
      </c>
      <c r="K126" s="691"/>
      <c r="L126" s="691"/>
      <c r="M126" s="691"/>
      <c r="N126" s="691">
        <f t="shared" si="40"/>
        <v>0</v>
      </c>
      <c r="O126" s="691"/>
      <c r="P126" s="691"/>
      <c r="Q126" s="691"/>
      <c r="R126" s="691"/>
      <c r="S126" s="691"/>
      <c r="T126" s="691"/>
      <c r="U126" s="676" t="e">
        <f t="shared" si="41"/>
        <v>#DIV/0!</v>
      </c>
      <c r="V126" s="665"/>
      <c r="W126" s="678"/>
      <c r="X126" s="678"/>
      <c r="Y126" s="643" t="s">
        <v>1388</v>
      </c>
    </row>
    <row r="127" spans="1:25" ht="22.5" customHeight="1" thickTop="1" thickBot="1" x14ac:dyDescent="0.3">
      <c r="A127" s="677" t="s">
        <v>1386</v>
      </c>
      <c r="B127" s="677" t="s">
        <v>1390</v>
      </c>
      <c r="C127" s="667" t="s">
        <v>1403</v>
      </c>
      <c r="D127" s="667" t="s">
        <v>1456</v>
      </c>
      <c r="E127" s="677" t="s">
        <v>1390</v>
      </c>
      <c r="F127" s="667" t="s">
        <v>1390</v>
      </c>
      <c r="G127" s="667" t="s">
        <v>1390</v>
      </c>
      <c r="H127" s="667" t="s">
        <v>1403</v>
      </c>
      <c r="I127" s="667"/>
      <c r="J127" s="674" t="s">
        <v>1557</v>
      </c>
      <c r="K127" s="691"/>
      <c r="L127" s="691"/>
      <c r="M127" s="691"/>
      <c r="N127" s="691">
        <f t="shared" si="40"/>
        <v>0</v>
      </c>
      <c r="O127" s="691"/>
      <c r="P127" s="691"/>
      <c r="Q127" s="691"/>
      <c r="R127" s="691"/>
      <c r="S127" s="691"/>
      <c r="T127" s="691"/>
      <c r="U127" s="676" t="e">
        <f t="shared" si="41"/>
        <v>#DIV/0!</v>
      </c>
      <c r="V127" s="665"/>
      <c r="W127" s="678"/>
      <c r="X127" s="678"/>
      <c r="Y127" s="643" t="s">
        <v>1388</v>
      </c>
    </row>
    <row r="128" spans="1:25" ht="22.5" customHeight="1" thickTop="1" thickBot="1" x14ac:dyDescent="0.3">
      <c r="A128" s="677" t="s">
        <v>1386</v>
      </c>
      <c r="B128" s="677" t="s">
        <v>1390</v>
      </c>
      <c r="C128" s="667" t="s">
        <v>1403</v>
      </c>
      <c r="D128" s="667" t="s">
        <v>1456</v>
      </c>
      <c r="E128" s="677" t="s">
        <v>1390</v>
      </c>
      <c r="F128" s="667" t="s">
        <v>1390</v>
      </c>
      <c r="G128" s="667" t="s">
        <v>1390</v>
      </c>
      <c r="H128" s="667" t="s">
        <v>1427</v>
      </c>
      <c r="I128" s="667"/>
      <c r="J128" s="674" t="s">
        <v>1558</v>
      </c>
      <c r="K128" s="691"/>
      <c r="L128" s="691"/>
      <c r="M128" s="691"/>
      <c r="N128" s="691">
        <f t="shared" si="40"/>
        <v>0</v>
      </c>
      <c r="O128" s="691"/>
      <c r="P128" s="691"/>
      <c r="Q128" s="691"/>
      <c r="R128" s="691"/>
      <c r="S128" s="691"/>
      <c r="T128" s="691"/>
      <c r="U128" s="676" t="e">
        <f t="shared" si="41"/>
        <v>#DIV/0!</v>
      </c>
      <c r="V128" s="665"/>
      <c r="W128" s="678"/>
      <c r="X128" s="678"/>
      <c r="Y128" s="643" t="s">
        <v>1388</v>
      </c>
    </row>
    <row r="129" spans="1:25" ht="22.5" customHeight="1" thickTop="1" thickBot="1" x14ac:dyDescent="0.3">
      <c r="A129" s="677" t="s">
        <v>1386</v>
      </c>
      <c r="B129" s="677" t="s">
        <v>1390</v>
      </c>
      <c r="C129" s="667" t="s">
        <v>1403</v>
      </c>
      <c r="D129" s="667" t="s">
        <v>1456</v>
      </c>
      <c r="E129" s="677" t="s">
        <v>1390</v>
      </c>
      <c r="F129" s="667" t="s">
        <v>1390</v>
      </c>
      <c r="G129" s="667" t="s">
        <v>1403</v>
      </c>
      <c r="H129" s="667"/>
      <c r="I129" s="667"/>
      <c r="J129" s="668" t="s">
        <v>1563</v>
      </c>
      <c r="K129" s="690"/>
      <c r="L129" s="690"/>
      <c r="M129" s="690"/>
      <c r="N129" s="690">
        <f t="shared" si="40"/>
        <v>0</v>
      </c>
      <c r="O129" s="690"/>
      <c r="P129" s="690"/>
      <c r="Q129" s="690"/>
      <c r="R129" s="690"/>
      <c r="S129" s="690"/>
      <c r="T129" s="690"/>
      <c r="U129" s="670" t="e">
        <f>T129/S129</f>
        <v>#DIV/0!</v>
      </c>
      <c r="V129" s="665"/>
      <c r="W129" s="678"/>
      <c r="X129" s="678"/>
      <c r="Y129" s="643" t="s">
        <v>1388</v>
      </c>
    </row>
    <row r="130" spans="1:25" ht="22.5" customHeight="1" thickTop="1" thickBot="1" x14ac:dyDescent="0.3">
      <c r="A130" s="677" t="s">
        <v>1386</v>
      </c>
      <c r="B130" s="677" t="s">
        <v>1390</v>
      </c>
      <c r="C130" s="667" t="s">
        <v>1403</v>
      </c>
      <c r="D130" s="667" t="s">
        <v>1456</v>
      </c>
      <c r="E130" s="677" t="s">
        <v>1390</v>
      </c>
      <c r="F130" s="667" t="s">
        <v>1403</v>
      </c>
      <c r="G130" s="667"/>
      <c r="H130" s="667"/>
      <c r="I130" s="667"/>
      <c r="J130" s="668" t="s">
        <v>1946</v>
      </c>
      <c r="K130" s="690">
        <f>+K131+K135</f>
        <v>0</v>
      </c>
      <c r="L130" s="690">
        <f t="shared" ref="L130:T130" si="64">+L131+L135</f>
        <v>0</v>
      </c>
      <c r="M130" s="690">
        <f t="shared" si="64"/>
        <v>0</v>
      </c>
      <c r="N130" s="690">
        <f t="shared" si="40"/>
        <v>0</v>
      </c>
      <c r="O130" s="690">
        <f t="shared" si="64"/>
        <v>0</v>
      </c>
      <c r="P130" s="690">
        <f t="shared" si="64"/>
        <v>0</v>
      </c>
      <c r="Q130" s="690">
        <f t="shared" si="64"/>
        <v>0</v>
      </c>
      <c r="R130" s="690">
        <f t="shared" si="64"/>
        <v>0</v>
      </c>
      <c r="S130" s="690">
        <f t="shared" si="64"/>
        <v>0</v>
      </c>
      <c r="T130" s="690">
        <f t="shared" si="64"/>
        <v>0</v>
      </c>
      <c r="U130" s="670"/>
      <c r="V130" s="832"/>
      <c r="W130" s="678"/>
      <c r="X130" s="678"/>
      <c r="Y130" s="643"/>
    </row>
    <row r="131" spans="1:25" ht="22.5" customHeight="1" thickTop="1" thickBot="1" x14ac:dyDescent="0.3">
      <c r="A131" s="677" t="s">
        <v>1386</v>
      </c>
      <c r="B131" s="677" t="s">
        <v>1390</v>
      </c>
      <c r="C131" s="667" t="s">
        <v>1403</v>
      </c>
      <c r="D131" s="667" t="s">
        <v>1456</v>
      </c>
      <c r="E131" s="677" t="s">
        <v>1390</v>
      </c>
      <c r="F131" s="667" t="s">
        <v>1403</v>
      </c>
      <c r="G131" s="667" t="s">
        <v>1390</v>
      </c>
      <c r="H131" s="667"/>
      <c r="I131" s="667"/>
      <c r="J131" s="680" t="s">
        <v>1559</v>
      </c>
      <c r="K131" s="690">
        <f t="shared" ref="K131" si="65">+K132+K133+K134</f>
        <v>0</v>
      </c>
      <c r="L131" s="690">
        <f t="shared" ref="L131:T131" si="66">+L132+L133+L134</f>
        <v>0</v>
      </c>
      <c r="M131" s="690">
        <f t="shared" si="66"/>
        <v>0</v>
      </c>
      <c r="N131" s="690">
        <f t="shared" si="40"/>
        <v>0</v>
      </c>
      <c r="O131" s="690">
        <f t="shared" si="66"/>
        <v>0</v>
      </c>
      <c r="P131" s="690">
        <f t="shared" si="66"/>
        <v>0</v>
      </c>
      <c r="Q131" s="690">
        <f t="shared" si="66"/>
        <v>0</v>
      </c>
      <c r="R131" s="690">
        <f t="shared" si="66"/>
        <v>0</v>
      </c>
      <c r="S131" s="690">
        <f t="shared" si="66"/>
        <v>0</v>
      </c>
      <c r="T131" s="690">
        <f t="shared" si="66"/>
        <v>0</v>
      </c>
      <c r="U131" s="670" t="e">
        <f t="shared" si="41"/>
        <v>#DIV/0!</v>
      </c>
      <c r="V131" s="665"/>
      <c r="W131" s="678"/>
      <c r="X131" s="678"/>
      <c r="Y131" s="643" t="s">
        <v>1388</v>
      </c>
    </row>
    <row r="132" spans="1:25" ht="22.5" customHeight="1" thickTop="1" thickBot="1" x14ac:dyDescent="0.3">
      <c r="A132" s="677" t="s">
        <v>1386</v>
      </c>
      <c r="B132" s="677" t="s">
        <v>1390</v>
      </c>
      <c r="C132" s="667" t="s">
        <v>1403</v>
      </c>
      <c r="D132" s="667" t="s">
        <v>1456</v>
      </c>
      <c r="E132" s="677" t="s">
        <v>1390</v>
      </c>
      <c r="F132" s="667" t="s">
        <v>1403</v>
      </c>
      <c r="G132" s="667" t="s">
        <v>1390</v>
      </c>
      <c r="H132" s="667" t="s">
        <v>1390</v>
      </c>
      <c r="I132" s="667"/>
      <c r="J132" s="674" t="s">
        <v>1560</v>
      </c>
      <c r="K132" s="691"/>
      <c r="L132" s="691"/>
      <c r="M132" s="691"/>
      <c r="N132" s="691">
        <f t="shared" si="40"/>
        <v>0</v>
      </c>
      <c r="O132" s="691"/>
      <c r="P132" s="691"/>
      <c r="Q132" s="691"/>
      <c r="R132" s="691"/>
      <c r="S132" s="691"/>
      <c r="T132" s="691"/>
      <c r="U132" s="676" t="e">
        <f t="shared" si="41"/>
        <v>#DIV/0!</v>
      </c>
      <c r="V132" s="665"/>
      <c r="W132" s="678"/>
      <c r="X132" s="678"/>
      <c r="Y132" s="643" t="s">
        <v>1388</v>
      </c>
    </row>
    <row r="133" spans="1:25" ht="22.5" customHeight="1" thickTop="1" thickBot="1" x14ac:dyDescent="0.3">
      <c r="A133" s="677" t="s">
        <v>1386</v>
      </c>
      <c r="B133" s="677" t="s">
        <v>1390</v>
      </c>
      <c r="C133" s="667" t="s">
        <v>1403</v>
      </c>
      <c r="D133" s="667" t="s">
        <v>1456</v>
      </c>
      <c r="E133" s="677" t="s">
        <v>1390</v>
      </c>
      <c r="F133" s="667" t="s">
        <v>1403</v>
      </c>
      <c r="G133" s="667" t="s">
        <v>1390</v>
      </c>
      <c r="H133" s="667" t="s">
        <v>1403</v>
      </c>
      <c r="I133" s="667"/>
      <c r="J133" s="674" t="s">
        <v>1561</v>
      </c>
      <c r="K133" s="691"/>
      <c r="L133" s="691"/>
      <c r="M133" s="691"/>
      <c r="N133" s="691">
        <f t="shared" si="40"/>
        <v>0</v>
      </c>
      <c r="O133" s="691"/>
      <c r="P133" s="691"/>
      <c r="Q133" s="691"/>
      <c r="R133" s="691"/>
      <c r="S133" s="691"/>
      <c r="T133" s="691"/>
      <c r="U133" s="676" t="e">
        <f t="shared" si="41"/>
        <v>#DIV/0!</v>
      </c>
      <c r="V133" s="665"/>
      <c r="W133" s="678"/>
      <c r="X133" s="678"/>
      <c r="Y133" s="643" t="s">
        <v>1388</v>
      </c>
    </row>
    <row r="134" spans="1:25" ht="22.5" customHeight="1" thickTop="1" thickBot="1" x14ac:dyDescent="0.3">
      <c r="A134" s="677" t="s">
        <v>1386</v>
      </c>
      <c r="B134" s="677" t="s">
        <v>1390</v>
      </c>
      <c r="C134" s="667" t="s">
        <v>1403</v>
      </c>
      <c r="D134" s="667" t="s">
        <v>1456</v>
      </c>
      <c r="E134" s="677" t="s">
        <v>1390</v>
      </c>
      <c r="F134" s="667" t="s">
        <v>1403</v>
      </c>
      <c r="G134" s="667" t="s">
        <v>1390</v>
      </c>
      <c r="H134" s="667" t="s">
        <v>1427</v>
      </c>
      <c r="I134" s="667"/>
      <c r="J134" s="674" t="s">
        <v>1562</v>
      </c>
      <c r="K134" s="691"/>
      <c r="L134" s="691"/>
      <c r="M134" s="691"/>
      <c r="N134" s="691">
        <f t="shared" si="40"/>
        <v>0</v>
      </c>
      <c r="O134" s="691"/>
      <c r="P134" s="691"/>
      <c r="Q134" s="691"/>
      <c r="R134" s="691"/>
      <c r="S134" s="691"/>
      <c r="T134" s="691"/>
      <c r="U134" s="676" t="e">
        <f t="shared" si="41"/>
        <v>#DIV/0!</v>
      </c>
      <c r="V134" s="665"/>
      <c r="W134" s="678"/>
      <c r="X134" s="678"/>
      <c r="Y134" s="643" t="s">
        <v>1388</v>
      </c>
    </row>
    <row r="135" spans="1:25" ht="22.5" customHeight="1" thickTop="1" thickBot="1" x14ac:dyDescent="0.3">
      <c r="A135" s="677" t="s">
        <v>1386</v>
      </c>
      <c r="B135" s="677" t="s">
        <v>1390</v>
      </c>
      <c r="C135" s="667" t="s">
        <v>1403</v>
      </c>
      <c r="D135" s="667" t="s">
        <v>1456</v>
      </c>
      <c r="E135" s="677" t="s">
        <v>1390</v>
      </c>
      <c r="F135" s="667" t="s">
        <v>1403</v>
      </c>
      <c r="G135" s="667" t="s">
        <v>1403</v>
      </c>
      <c r="H135" s="667"/>
      <c r="I135" s="667"/>
      <c r="J135" s="668" t="s">
        <v>1564</v>
      </c>
      <c r="K135" s="690">
        <v>0</v>
      </c>
      <c r="L135" s="690">
        <v>0</v>
      </c>
      <c r="M135" s="690">
        <v>0</v>
      </c>
      <c r="N135" s="690">
        <f t="shared" si="40"/>
        <v>0</v>
      </c>
      <c r="O135" s="690">
        <v>0</v>
      </c>
      <c r="P135" s="690">
        <v>0</v>
      </c>
      <c r="Q135" s="690">
        <v>0</v>
      </c>
      <c r="R135" s="690">
        <v>0</v>
      </c>
      <c r="S135" s="690">
        <v>0</v>
      </c>
      <c r="T135" s="690">
        <v>0</v>
      </c>
      <c r="U135" s="670" t="e">
        <f t="shared" si="41"/>
        <v>#DIV/0!</v>
      </c>
      <c r="V135" s="665"/>
      <c r="W135" s="678"/>
      <c r="X135" s="678"/>
      <c r="Y135" s="643" t="s">
        <v>1388</v>
      </c>
    </row>
    <row r="136" spans="1:25" ht="22.5" customHeight="1" thickTop="1" thickBot="1" x14ac:dyDescent="0.3">
      <c r="A136" s="677" t="s">
        <v>1386</v>
      </c>
      <c r="B136" s="677" t="s">
        <v>1390</v>
      </c>
      <c r="C136" s="667" t="s">
        <v>1403</v>
      </c>
      <c r="D136" s="667" t="s">
        <v>1456</v>
      </c>
      <c r="E136" s="677" t="s">
        <v>1390</v>
      </c>
      <c r="F136" s="667" t="s">
        <v>1427</v>
      </c>
      <c r="G136" s="667"/>
      <c r="H136" s="667"/>
      <c r="I136" s="667"/>
      <c r="J136" s="668" t="s">
        <v>1565</v>
      </c>
      <c r="K136" s="690">
        <v>0</v>
      </c>
      <c r="L136" s="690">
        <v>0</v>
      </c>
      <c r="M136" s="690">
        <v>0</v>
      </c>
      <c r="N136" s="690">
        <f t="shared" si="40"/>
        <v>0</v>
      </c>
      <c r="O136" s="690">
        <v>0</v>
      </c>
      <c r="P136" s="690">
        <v>0</v>
      </c>
      <c r="Q136" s="690">
        <v>0</v>
      </c>
      <c r="R136" s="690">
        <v>0</v>
      </c>
      <c r="S136" s="690">
        <v>0</v>
      </c>
      <c r="T136" s="690">
        <v>0</v>
      </c>
      <c r="U136" s="670" t="e">
        <f t="shared" ref="U136:U199" si="67">T136/S136</f>
        <v>#DIV/0!</v>
      </c>
      <c r="V136" s="665"/>
      <c r="W136" s="678"/>
      <c r="X136" s="678"/>
      <c r="Y136" s="643" t="s">
        <v>1388</v>
      </c>
    </row>
    <row r="137" spans="1:25" ht="22.5" customHeight="1" thickTop="1" thickBot="1" x14ac:dyDescent="0.3">
      <c r="A137" s="677" t="s">
        <v>1386</v>
      </c>
      <c r="B137" s="677" t="s">
        <v>1390</v>
      </c>
      <c r="C137" s="667" t="s">
        <v>1403</v>
      </c>
      <c r="D137" s="667" t="s">
        <v>1456</v>
      </c>
      <c r="E137" s="677" t="s">
        <v>1390</v>
      </c>
      <c r="F137" s="667" t="s">
        <v>1431</v>
      </c>
      <c r="G137" s="667"/>
      <c r="H137" s="667"/>
      <c r="I137" s="667"/>
      <c r="J137" s="693" t="s">
        <v>1566</v>
      </c>
      <c r="K137" s="690">
        <f>SUM(K138:K140)</f>
        <v>0</v>
      </c>
      <c r="L137" s="690">
        <f t="shared" ref="L137:T137" si="68">SUM(L138:L140)</f>
        <v>0</v>
      </c>
      <c r="M137" s="690">
        <f t="shared" si="68"/>
        <v>0</v>
      </c>
      <c r="N137" s="690">
        <f t="shared" si="40"/>
        <v>0</v>
      </c>
      <c r="O137" s="690">
        <f t="shared" si="68"/>
        <v>0</v>
      </c>
      <c r="P137" s="690">
        <f t="shared" si="68"/>
        <v>0</v>
      </c>
      <c r="Q137" s="690">
        <f t="shared" si="68"/>
        <v>0</v>
      </c>
      <c r="R137" s="690">
        <f t="shared" si="68"/>
        <v>0</v>
      </c>
      <c r="S137" s="690">
        <f t="shared" si="68"/>
        <v>0</v>
      </c>
      <c r="T137" s="690">
        <f t="shared" si="68"/>
        <v>0</v>
      </c>
      <c r="U137" s="690" t="e">
        <f t="shared" si="67"/>
        <v>#DIV/0!</v>
      </c>
      <c r="V137" s="690"/>
      <c r="W137" s="678"/>
      <c r="X137" s="678"/>
      <c r="Y137" s="643"/>
    </row>
    <row r="138" spans="1:25" ht="22.5" customHeight="1" thickTop="1" thickBot="1" x14ac:dyDescent="0.3">
      <c r="A138" s="677" t="s">
        <v>1386</v>
      </c>
      <c r="B138" s="677" t="s">
        <v>1390</v>
      </c>
      <c r="C138" s="667" t="s">
        <v>1403</v>
      </c>
      <c r="D138" s="667" t="s">
        <v>1456</v>
      </c>
      <c r="E138" s="677" t="s">
        <v>1390</v>
      </c>
      <c r="F138" s="667" t="s">
        <v>1431</v>
      </c>
      <c r="G138" s="667" t="s">
        <v>1390</v>
      </c>
      <c r="H138" s="667"/>
      <c r="I138" s="667"/>
      <c r="J138" s="694" t="s">
        <v>1567</v>
      </c>
      <c r="K138" s="690"/>
      <c r="L138" s="690"/>
      <c r="M138" s="690"/>
      <c r="N138" s="690">
        <f t="shared" si="40"/>
        <v>0</v>
      </c>
      <c r="O138" s="690"/>
      <c r="P138" s="690"/>
      <c r="Q138" s="690"/>
      <c r="R138" s="690"/>
      <c r="S138" s="690"/>
      <c r="T138" s="690"/>
      <c r="U138" s="676" t="e">
        <f t="shared" si="67"/>
        <v>#DIV/0!</v>
      </c>
      <c r="V138" s="665"/>
      <c r="W138" s="678"/>
      <c r="X138" s="678"/>
      <c r="Y138" s="643"/>
    </row>
    <row r="139" spans="1:25" ht="22.5" customHeight="1" thickTop="1" thickBot="1" x14ac:dyDescent="0.3">
      <c r="A139" s="677" t="s">
        <v>1386</v>
      </c>
      <c r="B139" s="677" t="s">
        <v>1390</v>
      </c>
      <c r="C139" s="667" t="s">
        <v>1403</v>
      </c>
      <c r="D139" s="667" t="s">
        <v>1456</v>
      </c>
      <c r="E139" s="677" t="s">
        <v>1390</v>
      </c>
      <c r="F139" s="667" t="s">
        <v>1431</v>
      </c>
      <c r="G139" s="667" t="s">
        <v>1403</v>
      </c>
      <c r="H139" s="667"/>
      <c r="I139" s="667"/>
      <c r="J139" s="694" t="s">
        <v>1568</v>
      </c>
      <c r="K139" s="690"/>
      <c r="L139" s="690"/>
      <c r="M139" s="690"/>
      <c r="N139" s="690">
        <f t="shared" si="40"/>
        <v>0</v>
      </c>
      <c r="O139" s="690"/>
      <c r="P139" s="690"/>
      <c r="Q139" s="690"/>
      <c r="R139" s="690"/>
      <c r="S139" s="690"/>
      <c r="T139" s="690"/>
      <c r="U139" s="676" t="e">
        <f t="shared" si="67"/>
        <v>#DIV/0!</v>
      </c>
      <c r="V139" s="665"/>
      <c r="W139" s="678"/>
      <c r="X139" s="678"/>
      <c r="Y139" s="643"/>
    </row>
    <row r="140" spans="1:25" ht="22.5" customHeight="1" thickTop="1" thickBot="1" x14ac:dyDescent="0.3">
      <c r="A140" s="677" t="s">
        <v>1386</v>
      </c>
      <c r="B140" s="677" t="s">
        <v>1390</v>
      </c>
      <c r="C140" s="667" t="s">
        <v>1403</v>
      </c>
      <c r="D140" s="667" t="s">
        <v>1456</v>
      </c>
      <c r="E140" s="677" t="s">
        <v>1390</v>
      </c>
      <c r="F140" s="667" t="s">
        <v>1431</v>
      </c>
      <c r="G140" s="667" t="s">
        <v>1427</v>
      </c>
      <c r="H140" s="667"/>
      <c r="I140" s="667"/>
      <c r="J140" s="694" t="s">
        <v>1569</v>
      </c>
      <c r="K140" s="690"/>
      <c r="L140" s="690"/>
      <c r="M140" s="690"/>
      <c r="N140" s="690">
        <f t="shared" si="40"/>
        <v>0</v>
      </c>
      <c r="O140" s="690"/>
      <c r="P140" s="690"/>
      <c r="Q140" s="690"/>
      <c r="R140" s="690"/>
      <c r="S140" s="690"/>
      <c r="T140" s="690"/>
      <c r="U140" s="676" t="e">
        <f t="shared" si="67"/>
        <v>#DIV/0!</v>
      </c>
      <c r="V140" s="665"/>
      <c r="W140" s="678"/>
      <c r="X140" s="678"/>
      <c r="Y140" s="643"/>
    </row>
    <row r="141" spans="1:25" s="185" customFormat="1" ht="22.5" customHeight="1" thickTop="1" thickBot="1" x14ac:dyDescent="0.3">
      <c r="A141" s="644" t="s">
        <v>1386</v>
      </c>
      <c r="B141" s="645" t="s">
        <v>1403</v>
      </c>
      <c r="C141" s="645"/>
      <c r="D141" s="645"/>
      <c r="E141" s="645"/>
      <c r="F141" s="645"/>
      <c r="G141" s="645"/>
      <c r="H141" s="646"/>
      <c r="I141" s="646"/>
      <c r="J141" s="647" t="s">
        <v>1570</v>
      </c>
      <c r="K141" s="648" t="e">
        <f t="shared" ref="K141:R141" si="69">+K142+K151+K188+K194+K213+K243+K256</f>
        <v>#REF!</v>
      </c>
      <c r="L141" s="648" t="e">
        <f>+L142+L151+L188+L194+L213+L243+L256</f>
        <v>#REF!</v>
      </c>
      <c r="M141" s="648" t="e">
        <f>+M142+M151+M188+M194+M213+M243+M256</f>
        <v>#REF!</v>
      </c>
      <c r="N141" s="648" t="e">
        <f t="shared" ref="N141:N201" si="70">K141+L141-M141</f>
        <v>#REF!</v>
      </c>
      <c r="O141" s="648">
        <f t="shared" si="69"/>
        <v>0</v>
      </c>
      <c r="P141" s="648">
        <f t="shared" si="69"/>
        <v>0</v>
      </c>
      <c r="Q141" s="648">
        <f>+Q142+Q151+Q188+Q194+Q213+Q243+Q256</f>
        <v>0</v>
      </c>
      <c r="R141" s="648" t="e">
        <f t="shared" si="69"/>
        <v>#REF!</v>
      </c>
      <c r="S141" s="648" t="e">
        <f>+S142+S151+S188+S194+S213+S243+S256</f>
        <v>#REF!</v>
      </c>
      <c r="T141" s="648" t="e">
        <f>+T142+T151+T188+T194+T213+T243+T256</f>
        <v>#REF!</v>
      </c>
      <c r="U141" s="649" t="e">
        <f t="shared" si="67"/>
        <v>#REF!</v>
      </c>
      <c r="V141" s="644"/>
      <c r="W141" s="650" t="s">
        <v>1571</v>
      </c>
      <c r="X141" s="650"/>
      <c r="Y141" s="643" t="s">
        <v>1388</v>
      </c>
    </row>
    <row r="142" spans="1:25" s="185" customFormat="1" ht="22.5" customHeight="1" thickTop="1" thickBot="1" x14ac:dyDescent="0.3">
      <c r="A142" s="651" t="s">
        <v>1386</v>
      </c>
      <c r="B142" s="652" t="s">
        <v>1403</v>
      </c>
      <c r="C142" s="652" t="s">
        <v>1390</v>
      </c>
      <c r="D142" s="652"/>
      <c r="E142" s="652"/>
      <c r="F142" s="652"/>
      <c r="G142" s="652"/>
      <c r="H142" s="653"/>
      <c r="I142" s="653"/>
      <c r="J142" s="654" t="s">
        <v>1572</v>
      </c>
      <c r="K142" s="655">
        <f>+K143</f>
        <v>0</v>
      </c>
      <c r="L142" s="655">
        <f>+L143</f>
        <v>0</v>
      </c>
      <c r="M142" s="655">
        <f>+M143</f>
        <v>0</v>
      </c>
      <c r="N142" s="655">
        <f t="shared" si="70"/>
        <v>0</v>
      </c>
      <c r="O142" s="655">
        <f t="shared" ref="O142:T142" si="71">+O143</f>
        <v>0</v>
      </c>
      <c r="P142" s="655">
        <f t="shared" si="71"/>
        <v>0</v>
      </c>
      <c r="Q142" s="655">
        <f>+Q143</f>
        <v>0</v>
      </c>
      <c r="R142" s="655">
        <f t="shared" si="71"/>
        <v>0</v>
      </c>
      <c r="S142" s="655">
        <f>+S143</f>
        <v>0</v>
      </c>
      <c r="T142" s="655">
        <f t="shared" si="71"/>
        <v>0</v>
      </c>
      <c r="U142" s="656" t="e">
        <f t="shared" si="67"/>
        <v>#DIV/0!</v>
      </c>
      <c r="V142" s="652"/>
      <c r="W142" s="651" t="s">
        <v>1573</v>
      </c>
      <c r="X142" s="652"/>
      <c r="Y142" s="643" t="s">
        <v>1388</v>
      </c>
    </row>
    <row r="143" spans="1:25" s="185" customFormat="1" ht="22.5" customHeight="1" thickTop="1" thickBot="1" x14ac:dyDescent="0.3">
      <c r="A143" s="658" t="s">
        <v>1386</v>
      </c>
      <c r="B143" s="659" t="s">
        <v>1403</v>
      </c>
      <c r="C143" s="659" t="s">
        <v>1390</v>
      </c>
      <c r="D143" s="659" t="s">
        <v>1390</v>
      </c>
      <c r="E143" s="659"/>
      <c r="F143" s="659"/>
      <c r="G143" s="659"/>
      <c r="H143" s="660"/>
      <c r="I143" s="660"/>
      <c r="J143" s="661" t="s">
        <v>1574</v>
      </c>
      <c r="K143" s="662">
        <f>+K144+K149</f>
        <v>0</v>
      </c>
      <c r="L143" s="662">
        <f>+L144+L149</f>
        <v>0</v>
      </c>
      <c r="M143" s="662">
        <f>+M144+M149</f>
        <v>0</v>
      </c>
      <c r="N143" s="662">
        <f t="shared" si="70"/>
        <v>0</v>
      </c>
      <c r="O143" s="662">
        <f t="shared" ref="O143:T143" si="72">+O144+O149</f>
        <v>0</v>
      </c>
      <c r="P143" s="662">
        <f t="shared" si="72"/>
        <v>0</v>
      </c>
      <c r="Q143" s="662">
        <f t="shared" si="72"/>
        <v>0</v>
      </c>
      <c r="R143" s="662">
        <f t="shared" si="72"/>
        <v>0</v>
      </c>
      <c r="S143" s="662">
        <f>+S144+S149</f>
        <v>0</v>
      </c>
      <c r="T143" s="662">
        <f t="shared" si="72"/>
        <v>0</v>
      </c>
      <c r="U143" s="663" t="e">
        <f t="shared" si="67"/>
        <v>#DIV/0!</v>
      </c>
      <c r="V143" s="659"/>
      <c r="W143" s="664" t="s">
        <v>1575</v>
      </c>
      <c r="X143" s="664"/>
      <c r="Y143" s="643" t="s">
        <v>1388</v>
      </c>
    </row>
    <row r="144" spans="1:25" s="185" customFormat="1" ht="22.5" customHeight="1" thickTop="1" thickBot="1" x14ac:dyDescent="0.3">
      <c r="A144" s="671" t="s">
        <v>1386</v>
      </c>
      <c r="B144" s="665" t="s">
        <v>1403</v>
      </c>
      <c r="C144" s="665" t="s">
        <v>1390</v>
      </c>
      <c r="D144" s="666" t="s">
        <v>1390</v>
      </c>
      <c r="E144" s="666" t="s">
        <v>1390</v>
      </c>
      <c r="F144" s="666"/>
      <c r="G144" s="666"/>
      <c r="H144" s="673"/>
      <c r="I144" s="673"/>
      <c r="J144" s="668" t="s">
        <v>1576</v>
      </c>
      <c r="K144" s="669">
        <f>+K145+K146+K147</f>
        <v>0</v>
      </c>
      <c r="L144" s="669">
        <f>+L145+L146+L147</f>
        <v>0</v>
      </c>
      <c r="M144" s="669">
        <f>+M145+M146+M147</f>
        <v>0</v>
      </c>
      <c r="N144" s="669">
        <f t="shared" si="70"/>
        <v>0</v>
      </c>
      <c r="O144" s="669">
        <f t="shared" ref="O144:T144" si="73">+O145+O146+O147</f>
        <v>0</v>
      </c>
      <c r="P144" s="669">
        <f t="shared" si="73"/>
        <v>0</v>
      </c>
      <c r="Q144" s="669">
        <f t="shared" si="73"/>
        <v>0</v>
      </c>
      <c r="R144" s="669">
        <f t="shared" si="73"/>
        <v>0</v>
      </c>
      <c r="S144" s="669">
        <f>+S145+S146+S147</f>
        <v>0</v>
      </c>
      <c r="T144" s="669">
        <f t="shared" si="73"/>
        <v>0</v>
      </c>
      <c r="U144" s="670" t="e">
        <f t="shared" si="67"/>
        <v>#DIV/0!</v>
      </c>
      <c r="V144" s="665"/>
      <c r="W144" s="672" t="s">
        <v>1577</v>
      </c>
      <c r="X144" s="672"/>
      <c r="Y144" s="643" t="s">
        <v>1388</v>
      </c>
    </row>
    <row r="145" spans="1:25" ht="22.5" customHeight="1" thickTop="1" thickBot="1" x14ac:dyDescent="0.3">
      <c r="A145" s="677" t="s">
        <v>1386</v>
      </c>
      <c r="B145" s="667" t="s">
        <v>1403</v>
      </c>
      <c r="C145" s="667" t="s">
        <v>1390</v>
      </c>
      <c r="D145" s="673" t="s">
        <v>1390</v>
      </c>
      <c r="E145" s="673" t="s">
        <v>1390</v>
      </c>
      <c r="F145" s="666" t="s">
        <v>1390</v>
      </c>
      <c r="G145" s="673"/>
      <c r="H145" s="673"/>
      <c r="I145" s="673"/>
      <c r="J145" s="674" t="s">
        <v>1578</v>
      </c>
      <c r="K145" s="675"/>
      <c r="L145" s="675"/>
      <c r="M145" s="675"/>
      <c r="N145" s="675">
        <f t="shared" si="70"/>
        <v>0</v>
      </c>
      <c r="O145" s="675"/>
      <c r="P145" s="675"/>
      <c r="Q145" s="675"/>
      <c r="R145" s="675"/>
      <c r="S145" s="675"/>
      <c r="T145" s="675"/>
      <c r="U145" s="676" t="e">
        <f t="shared" si="67"/>
        <v>#DIV/0!</v>
      </c>
      <c r="V145" s="665"/>
      <c r="W145" s="678" t="s">
        <v>1579</v>
      </c>
      <c r="X145" s="678"/>
      <c r="Y145" s="643" t="s">
        <v>1388</v>
      </c>
    </row>
    <row r="146" spans="1:25" ht="22.5" customHeight="1" thickTop="1" thickBot="1" x14ac:dyDescent="0.3">
      <c r="A146" s="677" t="s">
        <v>1386</v>
      </c>
      <c r="B146" s="667" t="s">
        <v>1403</v>
      </c>
      <c r="C146" s="667" t="s">
        <v>1390</v>
      </c>
      <c r="D146" s="673" t="s">
        <v>1390</v>
      </c>
      <c r="E146" s="673" t="s">
        <v>1390</v>
      </c>
      <c r="F146" s="666" t="s">
        <v>1403</v>
      </c>
      <c r="G146" s="673"/>
      <c r="H146" s="673"/>
      <c r="I146" s="673"/>
      <c r="J146" s="674" t="s">
        <v>1580</v>
      </c>
      <c r="K146" s="675"/>
      <c r="L146" s="675"/>
      <c r="M146" s="675"/>
      <c r="N146" s="675">
        <f t="shared" si="70"/>
        <v>0</v>
      </c>
      <c r="O146" s="675"/>
      <c r="P146" s="675"/>
      <c r="Q146" s="675"/>
      <c r="R146" s="675"/>
      <c r="S146" s="675"/>
      <c r="T146" s="675"/>
      <c r="U146" s="676" t="e">
        <f t="shared" si="67"/>
        <v>#DIV/0!</v>
      </c>
      <c r="V146" s="665"/>
      <c r="W146" s="678" t="s">
        <v>1581</v>
      </c>
      <c r="X146" s="678"/>
      <c r="Y146" s="643" t="s">
        <v>1388</v>
      </c>
    </row>
    <row r="147" spans="1:25" ht="22.5" customHeight="1" thickTop="1" thickBot="1" x14ac:dyDescent="0.3">
      <c r="A147" s="677" t="s">
        <v>1386</v>
      </c>
      <c r="B147" s="667" t="s">
        <v>1403</v>
      </c>
      <c r="C147" s="667" t="s">
        <v>1390</v>
      </c>
      <c r="D147" s="673" t="s">
        <v>1390</v>
      </c>
      <c r="E147" s="673" t="s">
        <v>1390</v>
      </c>
      <c r="F147" s="666" t="s">
        <v>1427</v>
      </c>
      <c r="G147" s="673"/>
      <c r="H147" s="673"/>
      <c r="I147" s="673"/>
      <c r="J147" s="674" t="s">
        <v>1582</v>
      </c>
      <c r="K147" s="675">
        <f>+K148</f>
        <v>0</v>
      </c>
      <c r="L147" s="675">
        <f>+L148</f>
        <v>0</v>
      </c>
      <c r="M147" s="675">
        <f>+M148</f>
        <v>0</v>
      </c>
      <c r="N147" s="675">
        <f t="shared" si="70"/>
        <v>0</v>
      </c>
      <c r="O147" s="675">
        <f t="shared" ref="O147:T147" si="74">+O148</f>
        <v>0</v>
      </c>
      <c r="P147" s="675">
        <f t="shared" si="74"/>
        <v>0</v>
      </c>
      <c r="Q147" s="675">
        <f t="shared" si="74"/>
        <v>0</v>
      </c>
      <c r="R147" s="675">
        <f t="shared" si="74"/>
        <v>0</v>
      </c>
      <c r="S147" s="675">
        <f>+S148</f>
        <v>0</v>
      </c>
      <c r="T147" s="675">
        <f t="shared" si="74"/>
        <v>0</v>
      </c>
      <c r="U147" s="676" t="e">
        <f t="shared" si="67"/>
        <v>#DIV/0!</v>
      </c>
      <c r="V147" s="665"/>
      <c r="W147" s="678" t="s">
        <v>1583</v>
      </c>
      <c r="X147" s="678"/>
      <c r="Y147" s="643" t="s">
        <v>1388</v>
      </c>
    </row>
    <row r="148" spans="1:25" ht="22.5" customHeight="1" thickTop="1" thickBot="1" x14ac:dyDescent="0.3">
      <c r="A148" s="677" t="s">
        <v>1386</v>
      </c>
      <c r="B148" s="667" t="s">
        <v>1403</v>
      </c>
      <c r="C148" s="667" t="s">
        <v>1390</v>
      </c>
      <c r="D148" s="673" t="s">
        <v>1390</v>
      </c>
      <c r="E148" s="673" t="s">
        <v>1390</v>
      </c>
      <c r="F148" s="673" t="s">
        <v>1427</v>
      </c>
      <c r="G148" s="666" t="s">
        <v>1390</v>
      </c>
      <c r="H148" s="673"/>
      <c r="I148" s="673"/>
      <c r="J148" s="674" t="s">
        <v>1584</v>
      </c>
      <c r="K148" s="669"/>
      <c r="L148" s="669"/>
      <c r="M148" s="669"/>
      <c r="N148" s="669">
        <f t="shared" si="70"/>
        <v>0</v>
      </c>
      <c r="O148" s="669"/>
      <c r="P148" s="669"/>
      <c r="Q148" s="669"/>
      <c r="R148" s="669"/>
      <c r="S148" s="669"/>
      <c r="T148" s="669"/>
      <c r="U148" s="670" t="e">
        <f t="shared" si="67"/>
        <v>#DIV/0!</v>
      </c>
      <c r="V148" s="665"/>
      <c r="W148" s="678" t="s">
        <v>1585</v>
      </c>
      <c r="X148" s="678"/>
      <c r="Y148" s="643" t="s">
        <v>1388</v>
      </c>
    </row>
    <row r="149" spans="1:25" s="185" customFormat="1" ht="22.5" customHeight="1" thickTop="1" thickBot="1" x14ac:dyDescent="0.3">
      <c r="A149" s="671" t="s">
        <v>1386</v>
      </c>
      <c r="B149" s="665" t="s">
        <v>1403</v>
      </c>
      <c r="C149" s="665" t="s">
        <v>1390</v>
      </c>
      <c r="D149" s="666" t="s">
        <v>1390</v>
      </c>
      <c r="E149" s="666" t="s">
        <v>1403</v>
      </c>
      <c r="F149" s="666"/>
      <c r="G149" s="666"/>
      <c r="H149" s="673"/>
      <c r="I149" s="673"/>
      <c r="J149" s="668" t="s">
        <v>1586</v>
      </c>
      <c r="K149" s="669">
        <f>+K150</f>
        <v>0</v>
      </c>
      <c r="L149" s="669">
        <f>+L150</f>
        <v>0</v>
      </c>
      <c r="M149" s="669">
        <f>+M150</f>
        <v>0</v>
      </c>
      <c r="N149" s="669">
        <f t="shared" si="70"/>
        <v>0</v>
      </c>
      <c r="O149" s="669">
        <f t="shared" ref="O149:T149" si="75">+O150</f>
        <v>0</v>
      </c>
      <c r="P149" s="669">
        <f t="shared" si="75"/>
        <v>0</v>
      </c>
      <c r="Q149" s="669">
        <f t="shared" si="75"/>
        <v>0</v>
      </c>
      <c r="R149" s="669">
        <f t="shared" si="75"/>
        <v>0</v>
      </c>
      <c r="S149" s="669">
        <f>+S150</f>
        <v>0</v>
      </c>
      <c r="T149" s="669">
        <f t="shared" si="75"/>
        <v>0</v>
      </c>
      <c r="U149" s="670" t="e">
        <f t="shared" si="67"/>
        <v>#DIV/0!</v>
      </c>
      <c r="V149" s="665"/>
      <c r="W149" s="672" t="s">
        <v>1587</v>
      </c>
      <c r="X149" s="672"/>
      <c r="Y149" s="643" t="s">
        <v>1388</v>
      </c>
    </row>
    <row r="150" spans="1:25" ht="22.5" customHeight="1" thickTop="1" thickBot="1" x14ac:dyDescent="0.3">
      <c r="A150" s="677" t="s">
        <v>1386</v>
      </c>
      <c r="B150" s="667" t="s">
        <v>1403</v>
      </c>
      <c r="C150" s="667" t="s">
        <v>1390</v>
      </c>
      <c r="D150" s="673" t="s">
        <v>1390</v>
      </c>
      <c r="E150" s="673" t="s">
        <v>1403</v>
      </c>
      <c r="F150" s="666" t="s">
        <v>1390</v>
      </c>
      <c r="G150" s="673"/>
      <c r="H150" s="673"/>
      <c r="I150" s="673"/>
      <c r="J150" s="674" t="s">
        <v>1588</v>
      </c>
      <c r="K150" s="675"/>
      <c r="L150" s="675"/>
      <c r="M150" s="675"/>
      <c r="N150" s="675">
        <f t="shared" si="70"/>
        <v>0</v>
      </c>
      <c r="O150" s="675"/>
      <c r="P150" s="675"/>
      <c r="Q150" s="675"/>
      <c r="R150" s="675"/>
      <c r="S150" s="675"/>
      <c r="T150" s="675"/>
      <c r="U150" s="676" t="e">
        <f t="shared" si="67"/>
        <v>#DIV/0!</v>
      </c>
      <c r="V150" s="665"/>
      <c r="W150" s="678" t="s">
        <v>1589</v>
      </c>
      <c r="X150" s="678"/>
      <c r="Y150" s="643" t="s">
        <v>1388</v>
      </c>
    </row>
    <row r="151" spans="1:25" s="185" customFormat="1" ht="22.5" customHeight="1" thickTop="1" thickBot="1" x14ac:dyDescent="0.3">
      <c r="A151" s="651" t="s">
        <v>1386</v>
      </c>
      <c r="B151" s="652" t="s">
        <v>1403</v>
      </c>
      <c r="C151" s="652" t="s">
        <v>1403</v>
      </c>
      <c r="D151" s="652"/>
      <c r="E151" s="652"/>
      <c r="F151" s="652"/>
      <c r="G151" s="652"/>
      <c r="H151" s="653"/>
      <c r="I151" s="653"/>
      <c r="J151" s="654" t="s">
        <v>1590</v>
      </c>
      <c r="K151" s="695" t="e">
        <f t="shared" ref="K151:R151" si="76">+K152+K153+K170+K186+K187</f>
        <v>#REF!</v>
      </c>
      <c r="L151" s="695" t="e">
        <f>+L152+L153+L170+L186+L187</f>
        <v>#REF!</v>
      </c>
      <c r="M151" s="695" t="e">
        <f>+M152+M153+M170+M186+M187</f>
        <v>#REF!</v>
      </c>
      <c r="N151" s="695" t="e">
        <f t="shared" si="70"/>
        <v>#REF!</v>
      </c>
      <c r="O151" s="695">
        <f t="shared" si="76"/>
        <v>0</v>
      </c>
      <c r="P151" s="695">
        <f t="shared" si="76"/>
        <v>0</v>
      </c>
      <c r="Q151" s="695">
        <f>+Q152+Q153+Q170+Q186+Q187</f>
        <v>0</v>
      </c>
      <c r="R151" s="695" t="e">
        <f t="shared" si="76"/>
        <v>#REF!</v>
      </c>
      <c r="S151" s="695" t="e">
        <f>+S152+S153+S170+S186+S187</f>
        <v>#REF!</v>
      </c>
      <c r="T151" s="695" t="e">
        <f>+T152+T153+T170+T186+T187</f>
        <v>#REF!</v>
      </c>
      <c r="U151" s="656" t="e">
        <f t="shared" si="67"/>
        <v>#REF!</v>
      </c>
      <c r="V151" s="652"/>
      <c r="W151" s="652" t="s">
        <v>1591</v>
      </c>
      <c r="X151" s="652"/>
      <c r="Y151" s="643" t="s">
        <v>1388</v>
      </c>
    </row>
    <row r="152" spans="1:25" s="185" customFormat="1" ht="22.5" customHeight="1" thickTop="1" thickBot="1" x14ac:dyDescent="0.3">
      <c r="A152" s="658" t="s">
        <v>1386</v>
      </c>
      <c r="B152" s="659" t="s">
        <v>1403</v>
      </c>
      <c r="C152" s="659" t="s">
        <v>1403</v>
      </c>
      <c r="D152" s="659" t="s">
        <v>1390</v>
      </c>
      <c r="E152" s="659"/>
      <c r="F152" s="659"/>
      <c r="G152" s="659"/>
      <c r="H152" s="660"/>
      <c r="I152" s="660"/>
      <c r="J152" s="661" t="s">
        <v>1592</v>
      </c>
      <c r="K152" s="687"/>
      <c r="L152" s="687"/>
      <c r="M152" s="687"/>
      <c r="N152" s="687">
        <f t="shared" si="70"/>
        <v>0</v>
      </c>
      <c r="O152" s="687"/>
      <c r="P152" s="687"/>
      <c r="Q152" s="687"/>
      <c r="R152" s="687"/>
      <c r="S152" s="687"/>
      <c r="T152" s="687"/>
      <c r="U152" s="663" t="e">
        <f t="shared" si="67"/>
        <v>#DIV/0!</v>
      </c>
      <c r="V152" s="659"/>
      <c r="W152" s="664" t="s">
        <v>1593</v>
      </c>
      <c r="X152" s="664"/>
      <c r="Y152" s="643" t="s">
        <v>1388</v>
      </c>
    </row>
    <row r="153" spans="1:25" s="185" customFormat="1" ht="22.5" customHeight="1" thickTop="1" thickBot="1" x14ac:dyDescent="0.3">
      <c r="A153" s="658" t="s">
        <v>1386</v>
      </c>
      <c r="B153" s="659" t="s">
        <v>1403</v>
      </c>
      <c r="C153" s="659" t="s">
        <v>1403</v>
      </c>
      <c r="D153" s="659" t="s">
        <v>1403</v>
      </c>
      <c r="E153" s="659"/>
      <c r="F153" s="659"/>
      <c r="G153" s="659"/>
      <c r="H153" s="660"/>
      <c r="I153" s="660"/>
      <c r="J153" s="661" t="s">
        <v>1594</v>
      </c>
      <c r="K153" s="687" t="e">
        <f>+K154+K155+K158+K164+K165+K166+K167+#REF!+K168</f>
        <v>#REF!</v>
      </c>
      <c r="L153" s="687" t="e">
        <f>+L154+L155+L158+L164+L165+L166+L167+#REF!+L168</f>
        <v>#REF!</v>
      </c>
      <c r="M153" s="687" t="e">
        <f>+M154+M155+M158+M164+M165+M166+M167+#REF!+M168</f>
        <v>#REF!</v>
      </c>
      <c r="N153" s="687" t="e">
        <f t="shared" si="70"/>
        <v>#REF!</v>
      </c>
      <c r="O153" s="687">
        <f t="shared" ref="O153:P153" si="77">+O154+O155+O158+O164+O165+O166+O167+O168</f>
        <v>0</v>
      </c>
      <c r="P153" s="687">
        <f t="shared" si="77"/>
        <v>0</v>
      </c>
      <c r="Q153" s="687">
        <f>+Q154+Q155+Q158+Q164+Q165+Q166+Q167+Q168</f>
        <v>0</v>
      </c>
      <c r="R153" s="687" t="e">
        <f>+R154+R155+R158+R164+R165+R166+R167+#REF!+R168</f>
        <v>#REF!</v>
      </c>
      <c r="S153" s="687" t="e">
        <f>+S154+S155+S158+S164+S165+S166+S167+#REF!+S168</f>
        <v>#REF!</v>
      </c>
      <c r="T153" s="687" t="e">
        <f>+T154+T155+T158+T164+T165+T166+T167+#REF!+T168</f>
        <v>#REF!</v>
      </c>
      <c r="U153" s="663" t="e">
        <f t="shared" si="67"/>
        <v>#REF!</v>
      </c>
      <c r="V153" s="659"/>
      <c r="W153" s="664" t="s">
        <v>1595</v>
      </c>
      <c r="X153" s="664"/>
      <c r="Y153" s="643" t="s">
        <v>1388</v>
      </c>
    </row>
    <row r="154" spans="1:25" s="185" customFormat="1" ht="22.5" customHeight="1" thickTop="1" thickBot="1" x14ac:dyDescent="0.3">
      <c r="A154" s="671" t="s">
        <v>1386</v>
      </c>
      <c r="B154" s="665" t="s">
        <v>1403</v>
      </c>
      <c r="C154" s="665" t="s">
        <v>1403</v>
      </c>
      <c r="D154" s="665" t="s">
        <v>1403</v>
      </c>
      <c r="E154" s="666" t="s">
        <v>1390</v>
      </c>
      <c r="F154" s="665"/>
      <c r="G154" s="665"/>
      <c r="H154" s="667"/>
      <c r="I154" s="667"/>
      <c r="J154" s="668" t="s">
        <v>1596</v>
      </c>
      <c r="K154" s="690">
        <f t="shared" ref="K154:R154" si="78">+K155+K156+K157+K158+K164+K165+K170</f>
        <v>0</v>
      </c>
      <c r="L154" s="690">
        <f>+L155+L156+L157+L158+L164+L165+L170</f>
        <v>0</v>
      </c>
      <c r="M154" s="690">
        <f>+M155+M156+M157+M158+M164+M165+M170</f>
        <v>0</v>
      </c>
      <c r="N154" s="690">
        <f t="shared" si="70"/>
        <v>0</v>
      </c>
      <c r="O154" s="690">
        <f t="shared" si="78"/>
        <v>0</v>
      </c>
      <c r="P154" s="690">
        <f t="shared" si="78"/>
        <v>0</v>
      </c>
      <c r="Q154" s="690">
        <f t="shared" si="78"/>
        <v>0</v>
      </c>
      <c r="R154" s="690">
        <f t="shared" si="78"/>
        <v>0</v>
      </c>
      <c r="S154" s="690">
        <f>+S155+S156+S157+S158+S164+S165+S170</f>
        <v>0</v>
      </c>
      <c r="T154" s="690">
        <f>+T155+T156+T157+T158+T164+T165+T170</f>
        <v>0</v>
      </c>
      <c r="U154" s="670" t="e">
        <f t="shared" si="67"/>
        <v>#DIV/0!</v>
      </c>
      <c r="V154" s="671"/>
      <c r="W154" s="672" t="s">
        <v>1597</v>
      </c>
      <c r="X154" s="672"/>
      <c r="Y154" s="643" t="s">
        <v>1388</v>
      </c>
    </row>
    <row r="155" spans="1:25" ht="22.5" customHeight="1" thickTop="1" thickBot="1" x14ac:dyDescent="0.3">
      <c r="A155" s="677" t="s">
        <v>1386</v>
      </c>
      <c r="B155" s="667" t="s">
        <v>1403</v>
      </c>
      <c r="C155" s="667" t="s">
        <v>1403</v>
      </c>
      <c r="D155" s="667" t="s">
        <v>1403</v>
      </c>
      <c r="E155" s="673" t="s">
        <v>1390</v>
      </c>
      <c r="F155" s="665" t="s">
        <v>1390</v>
      </c>
      <c r="G155" s="667"/>
      <c r="H155" s="667"/>
      <c r="I155" s="667"/>
      <c r="J155" s="668" t="s">
        <v>1598</v>
      </c>
      <c r="K155" s="691"/>
      <c r="L155" s="691"/>
      <c r="M155" s="691"/>
      <c r="N155" s="691">
        <f t="shared" si="70"/>
        <v>0</v>
      </c>
      <c r="O155" s="691"/>
      <c r="P155" s="691"/>
      <c r="Q155" s="691"/>
      <c r="R155" s="691"/>
      <c r="S155" s="691"/>
      <c r="T155" s="691"/>
      <c r="U155" s="676" t="e">
        <f t="shared" si="67"/>
        <v>#DIV/0!</v>
      </c>
      <c r="V155" s="677"/>
      <c r="W155" s="678"/>
      <c r="X155" s="678"/>
      <c r="Y155" s="643" t="s">
        <v>1388</v>
      </c>
    </row>
    <row r="156" spans="1:25" ht="22.5" customHeight="1" thickTop="1" thickBot="1" x14ac:dyDescent="0.3">
      <c r="A156" s="677" t="s">
        <v>1386</v>
      </c>
      <c r="B156" s="667" t="s">
        <v>1403</v>
      </c>
      <c r="C156" s="667" t="s">
        <v>1403</v>
      </c>
      <c r="D156" s="667" t="s">
        <v>1403</v>
      </c>
      <c r="E156" s="673" t="s">
        <v>1390</v>
      </c>
      <c r="F156" s="667" t="s">
        <v>1390</v>
      </c>
      <c r="G156" s="665" t="s">
        <v>1390</v>
      </c>
      <c r="H156" s="667"/>
      <c r="I156" s="667"/>
      <c r="J156" s="674" t="s">
        <v>1599</v>
      </c>
      <c r="K156" s="691"/>
      <c r="L156" s="691"/>
      <c r="M156" s="691"/>
      <c r="N156" s="691">
        <f t="shared" si="70"/>
        <v>0</v>
      </c>
      <c r="O156" s="691"/>
      <c r="P156" s="691"/>
      <c r="Q156" s="691"/>
      <c r="R156" s="691"/>
      <c r="S156" s="691"/>
      <c r="T156" s="691"/>
      <c r="U156" s="676" t="e">
        <f t="shared" si="67"/>
        <v>#DIV/0!</v>
      </c>
      <c r="V156" s="677"/>
      <c r="W156" s="678"/>
      <c r="X156" s="678"/>
      <c r="Y156" s="643" t="s">
        <v>1388</v>
      </c>
    </row>
    <row r="157" spans="1:25" ht="22.5" customHeight="1" thickTop="1" thickBot="1" x14ac:dyDescent="0.3">
      <c r="A157" s="677" t="s">
        <v>1386</v>
      </c>
      <c r="B157" s="667" t="s">
        <v>1403</v>
      </c>
      <c r="C157" s="667" t="s">
        <v>1403</v>
      </c>
      <c r="D157" s="667" t="s">
        <v>1403</v>
      </c>
      <c r="E157" s="673" t="s">
        <v>1390</v>
      </c>
      <c r="F157" s="666" t="s">
        <v>1403</v>
      </c>
      <c r="G157" s="667"/>
      <c r="H157" s="667"/>
      <c r="I157" s="667"/>
      <c r="J157" s="680" t="s">
        <v>1600</v>
      </c>
      <c r="K157" s="691"/>
      <c r="L157" s="691"/>
      <c r="M157" s="691"/>
      <c r="N157" s="691">
        <f t="shared" si="70"/>
        <v>0</v>
      </c>
      <c r="O157" s="691"/>
      <c r="P157" s="691"/>
      <c r="Q157" s="691"/>
      <c r="R157" s="691"/>
      <c r="S157" s="691"/>
      <c r="T157" s="691"/>
      <c r="U157" s="676" t="e">
        <f t="shared" si="67"/>
        <v>#DIV/0!</v>
      </c>
      <c r="V157" s="677"/>
      <c r="W157" s="678"/>
      <c r="X157" s="678"/>
      <c r="Y157" s="643" t="s">
        <v>1388</v>
      </c>
    </row>
    <row r="158" spans="1:25" ht="22.5" customHeight="1" thickTop="1" thickBot="1" x14ac:dyDescent="0.3">
      <c r="A158" s="677" t="s">
        <v>1386</v>
      </c>
      <c r="B158" s="667" t="s">
        <v>1403</v>
      </c>
      <c r="C158" s="667" t="s">
        <v>1403</v>
      </c>
      <c r="D158" s="667" t="s">
        <v>1403</v>
      </c>
      <c r="E158" s="673" t="s">
        <v>1390</v>
      </c>
      <c r="F158" s="665" t="s">
        <v>1427</v>
      </c>
      <c r="G158" s="667"/>
      <c r="H158" s="667"/>
      <c r="I158" s="667"/>
      <c r="J158" s="668" t="s">
        <v>1601</v>
      </c>
      <c r="K158" s="690">
        <f>SUM(K159:K163)</f>
        <v>0</v>
      </c>
      <c r="L158" s="690">
        <f>SUM(L159:L163)</f>
        <v>0</v>
      </c>
      <c r="M158" s="690">
        <f>SUM(M159:M163)</f>
        <v>0</v>
      </c>
      <c r="N158" s="690">
        <f t="shared" si="70"/>
        <v>0</v>
      </c>
      <c r="O158" s="690">
        <f t="shared" ref="O158:T158" si="79">SUM(O159:O163)</f>
        <v>0</v>
      </c>
      <c r="P158" s="690">
        <f t="shared" si="79"/>
        <v>0</v>
      </c>
      <c r="Q158" s="690">
        <f t="shared" si="79"/>
        <v>0</v>
      </c>
      <c r="R158" s="690">
        <f t="shared" si="79"/>
        <v>0</v>
      </c>
      <c r="S158" s="690">
        <f>SUM(S159:S163)</f>
        <v>0</v>
      </c>
      <c r="T158" s="690">
        <f t="shared" si="79"/>
        <v>0</v>
      </c>
      <c r="U158" s="670" t="e">
        <f t="shared" si="67"/>
        <v>#DIV/0!</v>
      </c>
      <c r="V158" s="677"/>
      <c r="W158" s="678"/>
      <c r="X158" s="678"/>
      <c r="Y158" s="643" t="s">
        <v>1388</v>
      </c>
    </row>
    <row r="159" spans="1:25" ht="22.5" customHeight="1" thickTop="1" thickBot="1" x14ac:dyDescent="0.3">
      <c r="A159" s="677" t="s">
        <v>1386</v>
      </c>
      <c r="B159" s="667" t="s">
        <v>1403</v>
      </c>
      <c r="C159" s="667" t="s">
        <v>1403</v>
      </c>
      <c r="D159" s="667" t="s">
        <v>1403</v>
      </c>
      <c r="E159" s="673" t="s">
        <v>1390</v>
      </c>
      <c r="F159" s="667" t="s">
        <v>1427</v>
      </c>
      <c r="G159" s="665" t="s">
        <v>1390</v>
      </c>
      <c r="H159" s="667"/>
      <c r="I159" s="667"/>
      <c r="J159" s="674" t="s">
        <v>1602</v>
      </c>
      <c r="K159" s="691"/>
      <c r="L159" s="691"/>
      <c r="M159" s="691"/>
      <c r="N159" s="691">
        <f t="shared" si="70"/>
        <v>0</v>
      </c>
      <c r="O159" s="691"/>
      <c r="P159" s="691"/>
      <c r="Q159" s="691"/>
      <c r="R159" s="691"/>
      <c r="S159" s="691"/>
      <c r="T159" s="691"/>
      <c r="U159" s="676" t="e">
        <f t="shared" si="67"/>
        <v>#DIV/0!</v>
      </c>
      <c r="V159" s="677"/>
      <c r="W159" s="678"/>
      <c r="X159" s="678"/>
      <c r="Y159" s="643" t="s">
        <v>1388</v>
      </c>
    </row>
    <row r="160" spans="1:25" ht="22.5" customHeight="1" thickTop="1" thickBot="1" x14ac:dyDescent="0.3">
      <c r="A160" s="677" t="s">
        <v>1386</v>
      </c>
      <c r="B160" s="667" t="s">
        <v>1403</v>
      </c>
      <c r="C160" s="667" t="s">
        <v>1403</v>
      </c>
      <c r="D160" s="667" t="s">
        <v>1403</v>
      </c>
      <c r="E160" s="673" t="s">
        <v>1390</v>
      </c>
      <c r="F160" s="667" t="s">
        <v>1427</v>
      </c>
      <c r="G160" s="665" t="s">
        <v>1403</v>
      </c>
      <c r="H160" s="667"/>
      <c r="I160" s="667"/>
      <c r="J160" s="674" t="s">
        <v>1603</v>
      </c>
      <c r="K160" s="691"/>
      <c r="L160" s="691"/>
      <c r="M160" s="691"/>
      <c r="N160" s="691">
        <f t="shared" si="70"/>
        <v>0</v>
      </c>
      <c r="O160" s="691"/>
      <c r="P160" s="691"/>
      <c r="Q160" s="691"/>
      <c r="R160" s="691"/>
      <c r="S160" s="691"/>
      <c r="T160" s="691"/>
      <c r="U160" s="676" t="e">
        <f t="shared" si="67"/>
        <v>#DIV/0!</v>
      </c>
      <c r="V160" s="677"/>
      <c r="W160" s="678"/>
      <c r="X160" s="678"/>
      <c r="Y160" s="643" t="s">
        <v>1388</v>
      </c>
    </row>
    <row r="161" spans="1:25" ht="22.5" customHeight="1" thickTop="1" thickBot="1" x14ac:dyDescent="0.3">
      <c r="A161" s="677" t="s">
        <v>1386</v>
      </c>
      <c r="B161" s="667" t="s">
        <v>1403</v>
      </c>
      <c r="C161" s="667" t="s">
        <v>1403</v>
      </c>
      <c r="D161" s="667" t="s">
        <v>1403</v>
      </c>
      <c r="E161" s="673" t="s">
        <v>1390</v>
      </c>
      <c r="F161" s="667" t="s">
        <v>1427</v>
      </c>
      <c r="G161" s="665" t="s">
        <v>1427</v>
      </c>
      <c r="H161" s="667"/>
      <c r="I161" s="667"/>
      <c r="J161" s="674" t="s">
        <v>1604</v>
      </c>
      <c r="K161" s="691"/>
      <c r="L161" s="691"/>
      <c r="M161" s="691"/>
      <c r="N161" s="691">
        <f t="shared" si="70"/>
        <v>0</v>
      </c>
      <c r="O161" s="691"/>
      <c r="P161" s="691"/>
      <c r="Q161" s="691"/>
      <c r="R161" s="691"/>
      <c r="S161" s="691"/>
      <c r="T161" s="691"/>
      <c r="U161" s="676" t="e">
        <f t="shared" si="67"/>
        <v>#DIV/0!</v>
      </c>
      <c r="V161" s="677"/>
      <c r="W161" s="678"/>
      <c r="X161" s="678"/>
      <c r="Y161" s="643" t="s">
        <v>1388</v>
      </c>
    </row>
    <row r="162" spans="1:25" ht="22.5" customHeight="1" thickTop="1" thickBot="1" x14ac:dyDescent="0.3">
      <c r="A162" s="677" t="s">
        <v>1386</v>
      </c>
      <c r="B162" s="667" t="s">
        <v>1403</v>
      </c>
      <c r="C162" s="667" t="s">
        <v>1403</v>
      </c>
      <c r="D162" s="667" t="s">
        <v>1403</v>
      </c>
      <c r="E162" s="673" t="s">
        <v>1390</v>
      </c>
      <c r="F162" s="667" t="s">
        <v>1427</v>
      </c>
      <c r="G162" s="665" t="s">
        <v>1431</v>
      </c>
      <c r="H162" s="667"/>
      <c r="I162" s="667"/>
      <c r="J162" s="674" t="s">
        <v>1605</v>
      </c>
      <c r="K162" s="691"/>
      <c r="L162" s="691"/>
      <c r="M162" s="691"/>
      <c r="N162" s="691">
        <f t="shared" si="70"/>
        <v>0</v>
      </c>
      <c r="O162" s="691"/>
      <c r="P162" s="691"/>
      <c r="Q162" s="691"/>
      <c r="R162" s="691"/>
      <c r="S162" s="691"/>
      <c r="T162" s="691"/>
      <c r="U162" s="676" t="e">
        <f t="shared" si="67"/>
        <v>#DIV/0!</v>
      </c>
      <c r="V162" s="677"/>
      <c r="W162" s="678"/>
      <c r="X162" s="678"/>
      <c r="Y162" s="643" t="s">
        <v>1388</v>
      </c>
    </row>
    <row r="163" spans="1:25" ht="22.5" customHeight="1" thickTop="1" thickBot="1" x14ac:dyDescent="0.3">
      <c r="A163" s="677" t="s">
        <v>1386</v>
      </c>
      <c r="B163" s="667" t="s">
        <v>1403</v>
      </c>
      <c r="C163" s="667" t="s">
        <v>1403</v>
      </c>
      <c r="D163" s="667" t="s">
        <v>1403</v>
      </c>
      <c r="E163" s="673" t="s">
        <v>1390</v>
      </c>
      <c r="F163" s="667" t="s">
        <v>1427</v>
      </c>
      <c r="G163" s="665" t="s">
        <v>1456</v>
      </c>
      <c r="H163" s="667"/>
      <c r="I163" s="667"/>
      <c r="J163" s="674" t="s">
        <v>1606</v>
      </c>
      <c r="K163" s="691"/>
      <c r="L163" s="691"/>
      <c r="M163" s="691"/>
      <c r="N163" s="691">
        <f t="shared" si="70"/>
        <v>0</v>
      </c>
      <c r="O163" s="691"/>
      <c r="P163" s="691"/>
      <c r="Q163" s="691"/>
      <c r="R163" s="691"/>
      <c r="S163" s="691"/>
      <c r="T163" s="691"/>
      <c r="U163" s="676" t="e">
        <f t="shared" si="67"/>
        <v>#DIV/0!</v>
      </c>
      <c r="V163" s="677"/>
      <c r="W163" s="678"/>
      <c r="X163" s="678"/>
      <c r="Y163" s="643" t="s">
        <v>1388</v>
      </c>
    </row>
    <row r="164" spans="1:25" ht="22.5" customHeight="1" thickTop="1" thickBot="1" x14ac:dyDescent="0.3">
      <c r="A164" s="677" t="s">
        <v>1386</v>
      </c>
      <c r="B164" s="667" t="s">
        <v>1403</v>
      </c>
      <c r="C164" s="667" t="s">
        <v>1403</v>
      </c>
      <c r="D164" s="667" t="s">
        <v>1403</v>
      </c>
      <c r="E164" s="673" t="s">
        <v>1390</v>
      </c>
      <c r="F164" s="665" t="s">
        <v>1431</v>
      </c>
      <c r="G164" s="667"/>
      <c r="H164" s="667"/>
      <c r="I164" s="667"/>
      <c r="J164" s="668" t="s">
        <v>1607</v>
      </c>
      <c r="K164" s="690"/>
      <c r="L164" s="690"/>
      <c r="M164" s="690"/>
      <c r="N164" s="690">
        <f t="shared" si="70"/>
        <v>0</v>
      </c>
      <c r="O164" s="690"/>
      <c r="P164" s="690"/>
      <c r="Q164" s="690"/>
      <c r="R164" s="690"/>
      <c r="S164" s="690"/>
      <c r="T164" s="690"/>
      <c r="U164" s="670" t="e">
        <f t="shared" si="67"/>
        <v>#DIV/0!</v>
      </c>
      <c r="V164" s="677"/>
      <c r="W164" s="678"/>
      <c r="X164" s="678"/>
      <c r="Y164" s="643" t="s">
        <v>1388</v>
      </c>
    </row>
    <row r="165" spans="1:25" ht="22.5" customHeight="1" thickTop="1" thickBot="1" x14ac:dyDescent="0.3">
      <c r="A165" s="677" t="s">
        <v>1386</v>
      </c>
      <c r="B165" s="667" t="s">
        <v>1403</v>
      </c>
      <c r="C165" s="667" t="s">
        <v>1403</v>
      </c>
      <c r="D165" s="667" t="s">
        <v>1403</v>
      </c>
      <c r="E165" s="673" t="s">
        <v>1390</v>
      </c>
      <c r="F165" s="665" t="s">
        <v>1456</v>
      </c>
      <c r="G165" s="667"/>
      <c r="H165" s="667"/>
      <c r="I165" s="667"/>
      <c r="J165" s="668" t="s">
        <v>1608</v>
      </c>
      <c r="K165" s="690"/>
      <c r="L165" s="690"/>
      <c r="M165" s="690"/>
      <c r="N165" s="690">
        <f t="shared" si="70"/>
        <v>0</v>
      </c>
      <c r="O165" s="690"/>
      <c r="P165" s="690"/>
      <c r="Q165" s="690"/>
      <c r="R165" s="690"/>
      <c r="S165" s="690"/>
      <c r="T165" s="690"/>
      <c r="U165" s="670" t="e">
        <f t="shared" si="67"/>
        <v>#DIV/0!</v>
      </c>
      <c r="V165" s="677"/>
      <c r="W165" s="678"/>
      <c r="X165" s="678"/>
      <c r="Y165" s="643" t="s">
        <v>1388</v>
      </c>
    </row>
    <row r="166" spans="1:25" ht="22.5" customHeight="1" thickTop="1" thickBot="1" x14ac:dyDescent="0.3">
      <c r="A166" s="677" t="s">
        <v>1386</v>
      </c>
      <c r="B166" s="667" t="s">
        <v>1403</v>
      </c>
      <c r="C166" s="667" t="s">
        <v>1403</v>
      </c>
      <c r="D166" s="667" t="s">
        <v>1403</v>
      </c>
      <c r="E166" s="673" t="s">
        <v>1390</v>
      </c>
      <c r="F166" s="665" t="s">
        <v>1479</v>
      </c>
      <c r="G166" s="667"/>
      <c r="H166" s="667"/>
      <c r="I166" s="667"/>
      <c r="J166" s="668" t="s">
        <v>1609</v>
      </c>
      <c r="K166" s="690"/>
      <c r="L166" s="690"/>
      <c r="M166" s="690"/>
      <c r="N166" s="690">
        <f t="shared" si="70"/>
        <v>0</v>
      </c>
      <c r="O166" s="690"/>
      <c r="P166" s="690"/>
      <c r="Q166" s="690"/>
      <c r="R166" s="690"/>
      <c r="S166" s="690"/>
      <c r="T166" s="690"/>
      <c r="U166" s="670" t="e">
        <f t="shared" si="67"/>
        <v>#DIV/0!</v>
      </c>
      <c r="V166" s="677"/>
      <c r="W166" s="678"/>
      <c r="X166" s="678"/>
      <c r="Y166" s="643"/>
    </row>
    <row r="167" spans="1:25" ht="22.5" customHeight="1" thickTop="1" thickBot="1" x14ac:dyDescent="0.3">
      <c r="A167" s="677" t="s">
        <v>1386</v>
      </c>
      <c r="B167" s="667" t="s">
        <v>1403</v>
      </c>
      <c r="C167" s="667" t="s">
        <v>1403</v>
      </c>
      <c r="D167" s="667" t="s">
        <v>1403</v>
      </c>
      <c r="E167" s="673" t="s">
        <v>1390</v>
      </c>
      <c r="F167" s="665" t="s">
        <v>1483</v>
      </c>
      <c r="G167" s="667"/>
      <c r="H167" s="667"/>
      <c r="I167" s="667"/>
      <c r="J167" s="668" t="s">
        <v>1610</v>
      </c>
      <c r="K167" s="690"/>
      <c r="L167" s="690"/>
      <c r="M167" s="690"/>
      <c r="N167" s="690">
        <f t="shared" si="70"/>
        <v>0</v>
      </c>
      <c r="O167" s="690"/>
      <c r="P167" s="690"/>
      <c r="Q167" s="690"/>
      <c r="R167" s="690"/>
      <c r="S167" s="690"/>
      <c r="T167" s="690"/>
      <c r="U167" s="670" t="e">
        <f t="shared" si="67"/>
        <v>#DIV/0!</v>
      </c>
      <c r="V167" s="677"/>
      <c r="W167" s="678"/>
      <c r="X167" s="678"/>
      <c r="Y167" s="643"/>
    </row>
    <row r="168" spans="1:25" ht="22.5" customHeight="1" thickTop="1" thickBot="1" x14ac:dyDescent="0.3">
      <c r="A168" s="677" t="s">
        <v>1386</v>
      </c>
      <c r="B168" s="667" t="s">
        <v>1403</v>
      </c>
      <c r="C168" s="667" t="s">
        <v>1403</v>
      </c>
      <c r="D168" s="667" t="s">
        <v>1403</v>
      </c>
      <c r="E168" s="673" t="s">
        <v>1390</v>
      </c>
      <c r="F168" s="667" t="s">
        <v>1487</v>
      </c>
      <c r="G168" s="696"/>
      <c r="H168" s="697"/>
      <c r="I168" s="667"/>
      <c r="J168" s="680" t="s">
        <v>1611</v>
      </c>
      <c r="K168" s="688">
        <f>+K169</f>
        <v>0</v>
      </c>
      <c r="L168" s="688">
        <f>+L169</f>
        <v>0</v>
      </c>
      <c r="M168" s="688">
        <f>+M169</f>
        <v>0</v>
      </c>
      <c r="N168" s="688">
        <f t="shared" si="70"/>
        <v>0</v>
      </c>
      <c r="O168" s="688">
        <f t="shared" ref="O168:T168" si="80">+O169</f>
        <v>0</v>
      </c>
      <c r="P168" s="688">
        <f t="shared" si="80"/>
        <v>0</v>
      </c>
      <c r="Q168" s="688">
        <f t="shared" si="80"/>
        <v>0</v>
      </c>
      <c r="R168" s="688">
        <f t="shared" si="80"/>
        <v>0</v>
      </c>
      <c r="S168" s="688">
        <f>+S169</f>
        <v>0</v>
      </c>
      <c r="T168" s="688">
        <f t="shared" si="80"/>
        <v>0</v>
      </c>
      <c r="U168" s="682" t="e">
        <f t="shared" si="67"/>
        <v>#DIV/0!</v>
      </c>
      <c r="V168" s="677"/>
      <c r="W168" s="678"/>
      <c r="X168" s="678"/>
      <c r="Y168" s="643"/>
    </row>
    <row r="169" spans="1:25" ht="22.5" customHeight="1" thickTop="1" thickBot="1" x14ac:dyDescent="0.3">
      <c r="A169" s="677" t="s">
        <v>1386</v>
      </c>
      <c r="B169" s="667" t="s">
        <v>1403</v>
      </c>
      <c r="C169" s="667" t="s">
        <v>1403</v>
      </c>
      <c r="D169" s="667" t="s">
        <v>1403</v>
      </c>
      <c r="E169" s="673" t="s">
        <v>1390</v>
      </c>
      <c r="F169" s="667" t="s">
        <v>1487</v>
      </c>
      <c r="G169" s="697" t="s">
        <v>1390</v>
      </c>
      <c r="H169" s="697"/>
      <c r="I169" s="667"/>
      <c r="J169" s="683" t="s">
        <v>1612</v>
      </c>
      <c r="K169" s="690"/>
      <c r="L169" s="690"/>
      <c r="M169" s="690"/>
      <c r="N169" s="690">
        <f t="shared" si="70"/>
        <v>0</v>
      </c>
      <c r="O169" s="690"/>
      <c r="P169" s="690"/>
      <c r="Q169" s="690"/>
      <c r="R169" s="690"/>
      <c r="S169" s="690"/>
      <c r="T169" s="690"/>
      <c r="U169" s="670" t="e">
        <f t="shared" si="67"/>
        <v>#DIV/0!</v>
      </c>
      <c r="V169" s="677"/>
      <c r="W169" s="678"/>
      <c r="X169" s="678"/>
      <c r="Y169" s="643"/>
    </row>
    <row r="170" spans="1:25" s="185" customFormat="1" ht="22.5" customHeight="1" thickTop="1" thickBot="1" x14ac:dyDescent="0.3">
      <c r="A170" s="658" t="s">
        <v>1386</v>
      </c>
      <c r="B170" s="659" t="s">
        <v>1403</v>
      </c>
      <c r="C170" s="659" t="s">
        <v>1403</v>
      </c>
      <c r="D170" s="659" t="s">
        <v>1427</v>
      </c>
      <c r="E170" s="659"/>
      <c r="F170" s="659"/>
      <c r="G170" s="659"/>
      <c r="H170" s="660"/>
      <c r="I170" s="660"/>
      <c r="J170" s="661" t="s">
        <v>1613</v>
      </c>
      <c r="K170" s="687">
        <f>+K171+K175+K176+K177+K178+K179+K180+K181+K182+K183+K184+K185</f>
        <v>0</v>
      </c>
      <c r="L170" s="687">
        <f>+L171+L175+L176+L177+L178+L179+L180+L181+L182+L183+L184+L185</f>
        <v>0</v>
      </c>
      <c r="M170" s="687">
        <f>+M171+M175+M176+M177+M178+M179+M180+M181+M182+M183+M184+M185</f>
        <v>0</v>
      </c>
      <c r="N170" s="687">
        <f t="shared" si="70"/>
        <v>0</v>
      </c>
      <c r="O170" s="687">
        <f t="shared" ref="O170:T170" si="81">+O171+O175+O176+O177+O178+O179+O180+O181+O182+O183+O184+O185</f>
        <v>0</v>
      </c>
      <c r="P170" s="687">
        <f t="shared" si="81"/>
        <v>0</v>
      </c>
      <c r="Q170" s="687">
        <f t="shared" si="81"/>
        <v>0</v>
      </c>
      <c r="R170" s="687">
        <f t="shared" si="81"/>
        <v>0</v>
      </c>
      <c r="S170" s="687">
        <f>+S171+S175+S176+S177+S178+S179+S180+S181+S182+S183+S184+S185</f>
        <v>0</v>
      </c>
      <c r="T170" s="687">
        <f t="shared" si="81"/>
        <v>0</v>
      </c>
      <c r="U170" s="663" t="e">
        <f t="shared" si="67"/>
        <v>#DIV/0!</v>
      </c>
      <c r="V170" s="659"/>
      <c r="W170" s="664"/>
      <c r="X170" s="664"/>
      <c r="Y170" s="643" t="s">
        <v>1388</v>
      </c>
    </row>
    <row r="171" spans="1:25" s="185" customFormat="1" ht="22.5" customHeight="1" thickTop="1" thickBot="1" x14ac:dyDescent="0.3">
      <c r="A171" s="671">
        <v>1</v>
      </c>
      <c r="B171" s="665" t="s">
        <v>1403</v>
      </c>
      <c r="C171" s="665" t="s">
        <v>1403</v>
      </c>
      <c r="D171" s="665" t="s">
        <v>1427</v>
      </c>
      <c r="E171" s="666" t="s">
        <v>1390</v>
      </c>
      <c r="F171" s="665"/>
      <c r="G171" s="665"/>
      <c r="H171" s="667"/>
      <c r="I171" s="667"/>
      <c r="J171" s="680" t="s">
        <v>1614</v>
      </c>
      <c r="K171" s="688">
        <f>+K172+K173+K174</f>
        <v>0</v>
      </c>
      <c r="L171" s="688">
        <f>+L172+L173+L174</f>
        <v>0</v>
      </c>
      <c r="M171" s="688">
        <f>+M172+M173+M174</f>
        <v>0</v>
      </c>
      <c r="N171" s="688">
        <f t="shared" si="70"/>
        <v>0</v>
      </c>
      <c r="O171" s="688">
        <f t="shared" ref="O171:T171" si="82">+O172+O173+O174</f>
        <v>0</v>
      </c>
      <c r="P171" s="688">
        <f t="shared" si="82"/>
        <v>0</v>
      </c>
      <c r="Q171" s="688">
        <f t="shared" si="82"/>
        <v>0</v>
      </c>
      <c r="R171" s="688">
        <f t="shared" si="82"/>
        <v>0</v>
      </c>
      <c r="S171" s="688">
        <f>+S172+S173+S174</f>
        <v>0</v>
      </c>
      <c r="T171" s="688">
        <f t="shared" si="82"/>
        <v>0</v>
      </c>
      <c r="U171" s="682" t="e">
        <f t="shared" si="67"/>
        <v>#DIV/0!</v>
      </c>
      <c r="V171" s="671"/>
      <c r="W171" s="672"/>
      <c r="X171" s="672"/>
      <c r="Y171" s="643"/>
    </row>
    <row r="172" spans="1:25" ht="22.5" customHeight="1" thickTop="1" thickBot="1" x14ac:dyDescent="0.3">
      <c r="A172" s="677">
        <v>1</v>
      </c>
      <c r="B172" s="667" t="s">
        <v>1403</v>
      </c>
      <c r="C172" s="667" t="s">
        <v>1403</v>
      </c>
      <c r="D172" s="667" t="s">
        <v>1427</v>
      </c>
      <c r="E172" s="673" t="s">
        <v>1390</v>
      </c>
      <c r="F172" s="665" t="s">
        <v>1390</v>
      </c>
      <c r="G172" s="667"/>
      <c r="H172" s="667"/>
      <c r="I172" s="667"/>
      <c r="J172" s="694" t="s">
        <v>1615</v>
      </c>
      <c r="K172" s="688"/>
      <c r="L172" s="688"/>
      <c r="M172" s="688"/>
      <c r="N172" s="688">
        <f t="shared" si="70"/>
        <v>0</v>
      </c>
      <c r="O172" s="688"/>
      <c r="P172" s="688"/>
      <c r="Q172" s="688"/>
      <c r="R172" s="688"/>
      <c r="S172" s="688"/>
      <c r="T172" s="688"/>
      <c r="U172" s="682" t="e">
        <f t="shared" si="67"/>
        <v>#DIV/0!</v>
      </c>
      <c r="V172" s="677"/>
      <c r="W172" s="678"/>
      <c r="X172" s="678"/>
      <c r="Y172" s="643"/>
    </row>
    <row r="173" spans="1:25" ht="22.5" customHeight="1" thickTop="1" thickBot="1" x14ac:dyDescent="0.3">
      <c r="A173" s="677">
        <v>1</v>
      </c>
      <c r="B173" s="667" t="s">
        <v>1403</v>
      </c>
      <c r="C173" s="667" t="s">
        <v>1403</v>
      </c>
      <c r="D173" s="667" t="s">
        <v>1427</v>
      </c>
      <c r="E173" s="673" t="s">
        <v>1390</v>
      </c>
      <c r="F173" s="665" t="s">
        <v>1403</v>
      </c>
      <c r="G173" s="667"/>
      <c r="H173" s="667"/>
      <c r="I173" s="667"/>
      <c r="J173" s="694" t="s">
        <v>1616</v>
      </c>
      <c r="K173" s="688"/>
      <c r="L173" s="688"/>
      <c r="M173" s="688"/>
      <c r="N173" s="688">
        <f t="shared" si="70"/>
        <v>0</v>
      </c>
      <c r="O173" s="688"/>
      <c r="P173" s="688"/>
      <c r="Q173" s="688"/>
      <c r="R173" s="688"/>
      <c r="S173" s="688"/>
      <c r="T173" s="688"/>
      <c r="U173" s="682" t="e">
        <f t="shared" si="67"/>
        <v>#DIV/0!</v>
      </c>
      <c r="V173" s="677"/>
      <c r="W173" s="678"/>
      <c r="X173" s="678"/>
      <c r="Y173" s="643"/>
    </row>
    <row r="174" spans="1:25" ht="22.5" customHeight="1" thickTop="1" thickBot="1" x14ac:dyDescent="0.3">
      <c r="A174" s="677">
        <v>1</v>
      </c>
      <c r="B174" s="667" t="s">
        <v>1403</v>
      </c>
      <c r="C174" s="667" t="s">
        <v>1403</v>
      </c>
      <c r="D174" s="667" t="s">
        <v>1427</v>
      </c>
      <c r="E174" s="673" t="s">
        <v>1390</v>
      </c>
      <c r="F174" s="665" t="s">
        <v>1427</v>
      </c>
      <c r="G174" s="667"/>
      <c r="H174" s="667"/>
      <c r="I174" s="667"/>
      <c r="J174" s="694" t="s">
        <v>1617</v>
      </c>
      <c r="K174" s="688"/>
      <c r="L174" s="688"/>
      <c r="M174" s="688"/>
      <c r="N174" s="688">
        <f t="shared" si="70"/>
        <v>0</v>
      </c>
      <c r="O174" s="688"/>
      <c r="P174" s="688"/>
      <c r="Q174" s="688"/>
      <c r="R174" s="688"/>
      <c r="S174" s="688"/>
      <c r="T174" s="688"/>
      <c r="U174" s="682" t="e">
        <f t="shared" si="67"/>
        <v>#DIV/0!</v>
      </c>
      <c r="V174" s="677"/>
      <c r="W174" s="678"/>
      <c r="X174" s="678"/>
      <c r="Y174" s="643"/>
    </row>
    <row r="175" spans="1:25" s="185" customFormat="1" ht="22.5" customHeight="1" thickTop="1" thickBot="1" x14ac:dyDescent="0.3">
      <c r="A175" s="671">
        <v>1</v>
      </c>
      <c r="B175" s="665" t="s">
        <v>1403</v>
      </c>
      <c r="C175" s="665" t="s">
        <v>1403</v>
      </c>
      <c r="D175" s="665" t="s">
        <v>1427</v>
      </c>
      <c r="E175" s="666" t="s">
        <v>1403</v>
      </c>
      <c r="F175" s="665"/>
      <c r="G175" s="665"/>
      <c r="H175" s="667"/>
      <c r="I175" s="667"/>
      <c r="J175" s="668" t="s">
        <v>1618</v>
      </c>
      <c r="K175" s="690"/>
      <c r="L175" s="690"/>
      <c r="M175" s="690"/>
      <c r="N175" s="690">
        <f t="shared" si="70"/>
        <v>0</v>
      </c>
      <c r="O175" s="690"/>
      <c r="P175" s="690"/>
      <c r="Q175" s="690"/>
      <c r="R175" s="690"/>
      <c r="S175" s="690"/>
      <c r="T175" s="690"/>
      <c r="U175" s="670" t="e">
        <f t="shared" si="67"/>
        <v>#DIV/0!</v>
      </c>
      <c r="V175" s="671"/>
      <c r="W175" s="672"/>
      <c r="X175" s="672"/>
      <c r="Y175" s="643" t="s">
        <v>1388</v>
      </c>
    </row>
    <row r="176" spans="1:25" s="185" customFormat="1" ht="22.5" customHeight="1" thickTop="1" thickBot="1" x14ac:dyDescent="0.3">
      <c r="A176" s="671" t="s">
        <v>1386</v>
      </c>
      <c r="B176" s="665" t="s">
        <v>1403</v>
      </c>
      <c r="C176" s="665" t="s">
        <v>1403</v>
      </c>
      <c r="D176" s="665" t="s">
        <v>1427</v>
      </c>
      <c r="E176" s="666" t="s">
        <v>1427</v>
      </c>
      <c r="F176" s="665"/>
      <c r="G176" s="665"/>
      <c r="H176" s="667"/>
      <c r="I176" s="667"/>
      <c r="J176" s="668" t="s">
        <v>1619</v>
      </c>
      <c r="K176" s="690"/>
      <c r="L176" s="690"/>
      <c r="M176" s="690"/>
      <c r="N176" s="690">
        <f t="shared" si="70"/>
        <v>0</v>
      </c>
      <c r="O176" s="690"/>
      <c r="P176" s="690"/>
      <c r="Q176" s="690"/>
      <c r="R176" s="690"/>
      <c r="S176" s="690"/>
      <c r="T176" s="690"/>
      <c r="U176" s="670" t="e">
        <f t="shared" si="67"/>
        <v>#DIV/0!</v>
      </c>
      <c r="V176" s="671"/>
      <c r="W176" s="672"/>
      <c r="X176" s="672"/>
      <c r="Y176" s="643" t="s">
        <v>1388</v>
      </c>
    </row>
    <row r="177" spans="1:25" s="185" customFormat="1" ht="22.5" customHeight="1" thickTop="1" thickBot="1" x14ac:dyDescent="0.3">
      <c r="A177" s="671" t="s">
        <v>1386</v>
      </c>
      <c r="B177" s="665" t="s">
        <v>1403</v>
      </c>
      <c r="C177" s="665" t="s">
        <v>1403</v>
      </c>
      <c r="D177" s="665" t="s">
        <v>1427</v>
      </c>
      <c r="E177" s="666" t="s">
        <v>1431</v>
      </c>
      <c r="F177" s="665"/>
      <c r="G177" s="665"/>
      <c r="H177" s="667"/>
      <c r="I177" s="667"/>
      <c r="J177" s="668" t="s">
        <v>1620</v>
      </c>
      <c r="K177" s="690"/>
      <c r="L177" s="690"/>
      <c r="M177" s="690"/>
      <c r="N177" s="690">
        <f t="shared" si="70"/>
        <v>0</v>
      </c>
      <c r="O177" s="690"/>
      <c r="P177" s="690"/>
      <c r="Q177" s="690"/>
      <c r="R177" s="690"/>
      <c r="S177" s="690"/>
      <c r="T177" s="690"/>
      <c r="U177" s="670" t="e">
        <f t="shared" si="67"/>
        <v>#DIV/0!</v>
      </c>
      <c r="V177" s="671"/>
      <c r="W177" s="672"/>
      <c r="X177" s="672"/>
      <c r="Y177" s="643" t="s">
        <v>1388</v>
      </c>
    </row>
    <row r="178" spans="1:25" s="185" customFormat="1" ht="22.5" customHeight="1" thickTop="1" thickBot="1" x14ac:dyDescent="0.3">
      <c r="A178" s="671" t="s">
        <v>1386</v>
      </c>
      <c r="B178" s="665" t="s">
        <v>1403</v>
      </c>
      <c r="C178" s="665" t="s">
        <v>1403</v>
      </c>
      <c r="D178" s="665" t="s">
        <v>1427</v>
      </c>
      <c r="E178" s="666" t="s">
        <v>1456</v>
      </c>
      <c r="F178" s="665"/>
      <c r="G178" s="665"/>
      <c r="H178" s="667"/>
      <c r="I178" s="667"/>
      <c r="J178" s="668" t="s">
        <v>1621</v>
      </c>
      <c r="K178" s="690"/>
      <c r="L178" s="690"/>
      <c r="M178" s="690"/>
      <c r="N178" s="690">
        <f t="shared" si="70"/>
        <v>0</v>
      </c>
      <c r="O178" s="690"/>
      <c r="P178" s="690"/>
      <c r="Q178" s="690"/>
      <c r="R178" s="690"/>
      <c r="S178" s="690"/>
      <c r="T178" s="690"/>
      <c r="U178" s="670" t="e">
        <f t="shared" si="67"/>
        <v>#DIV/0!</v>
      </c>
      <c r="V178" s="671"/>
      <c r="W178" s="672"/>
      <c r="X178" s="672"/>
      <c r="Y178" s="643" t="s">
        <v>1388</v>
      </c>
    </row>
    <row r="179" spans="1:25" s="185" customFormat="1" ht="22.5" customHeight="1" thickTop="1" thickBot="1" x14ac:dyDescent="0.3">
      <c r="A179" s="671" t="s">
        <v>1386</v>
      </c>
      <c r="B179" s="665" t="s">
        <v>1403</v>
      </c>
      <c r="C179" s="665" t="s">
        <v>1403</v>
      </c>
      <c r="D179" s="665" t="s">
        <v>1427</v>
      </c>
      <c r="E179" s="666" t="s">
        <v>1479</v>
      </c>
      <c r="F179" s="665"/>
      <c r="G179" s="665"/>
      <c r="H179" s="667"/>
      <c r="I179" s="667"/>
      <c r="J179" s="668" t="s">
        <v>1622</v>
      </c>
      <c r="K179" s="690"/>
      <c r="L179" s="690"/>
      <c r="M179" s="690"/>
      <c r="N179" s="690">
        <f t="shared" si="70"/>
        <v>0</v>
      </c>
      <c r="O179" s="690"/>
      <c r="P179" s="690"/>
      <c r="Q179" s="690"/>
      <c r="R179" s="690"/>
      <c r="S179" s="690"/>
      <c r="T179" s="690"/>
      <c r="U179" s="670" t="e">
        <f t="shared" si="67"/>
        <v>#DIV/0!</v>
      </c>
      <c r="V179" s="671"/>
      <c r="W179" s="672"/>
      <c r="X179" s="672"/>
      <c r="Y179" s="643" t="s">
        <v>1388</v>
      </c>
    </row>
    <row r="180" spans="1:25" s="185" customFormat="1" ht="22.5" customHeight="1" thickTop="1" thickBot="1" x14ac:dyDescent="0.3">
      <c r="A180" s="671" t="s">
        <v>1386</v>
      </c>
      <c r="B180" s="665" t="s">
        <v>1403</v>
      </c>
      <c r="C180" s="665" t="s">
        <v>1403</v>
      </c>
      <c r="D180" s="665" t="s">
        <v>1427</v>
      </c>
      <c r="E180" s="666" t="s">
        <v>1483</v>
      </c>
      <c r="F180" s="665"/>
      <c r="G180" s="665"/>
      <c r="H180" s="667"/>
      <c r="I180" s="667"/>
      <c r="J180" s="668" t="s">
        <v>1623</v>
      </c>
      <c r="K180" s="690"/>
      <c r="L180" s="690"/>
      <c r="M180" s="690"/>
      <c r="N180" s="690">
        <f t="shared" si="70"/>
        <v>0</v>
      </c>
      <c r="O180" s="690"/>
      <c r="P180" s="690"/>
      <c r="Q180" s="690"/>
      <c r="R180" s="690"/>
      <c r="S180" s="690"/>
      <c r="T180" s="690"/>
      <c r="U180" s="670" t="e">
        <f t="shared" si="67"/>
        <v>#DIV/0!</v>
      </c>
      <c r="V180" s="671"/>
      <c r="W180" s="672"/>
      <c r="X180" s="672"/>
      <c r="Y180" s="643" t="s">
        <v>1388</v>
      </c>
    </row>
    <row r="181" spans="1:25" s="185" customFormat="1" ht="22.5" customHeight="1" thickTop="1" thickBot="1" x14ac:dyDescent="0.3">
      <c r="A181" s="671" t="s">
        <v>1386</v>
      </c>
      <c r="B181" s="665" t="s">
        <v>1403</v>
      </c>
      <c r="C181" s="665" t="s">
        <v>1403</v>
      </c>
      <c r="D181" s="665" t="s">
        <v>1427</v>
      </c>
      <c r="E181" s="666" t="s">
        <v>1487</v>
      </c>
      <c r="F181" s="665"/>
      <c r="G181" s="665"/>
      <c r="H181" s="667"/>
      <c r="I181" s="667"/>
      <c r="J181" s="668" t="s">
        <v>1624</v>
      </c>
      <c r="K181" s="690"/>
      <c r="L181" s="690"/>
      <c r="M181" s="690"/>
      <c r="N181" s="690">
        <f t="shared" si="70"/>
        <v>0</v>
      </c>
      <c r="O181" s="690"/>
      <c r="P181" s="690"/>
      <c r="Q181" s="690"/>
      <c r="R181" s="690"/>
      <c r="S181" s="690"/>
      <c r="T181" s="690"/>
      <c r="U181" s="670" t="e">
        <f t="shared" si="67"/>
        <v>#DIV/0!</v>
      </c>
      <c r="V181" s="671"/>
      <c r="W181" s="672"/>
      <c r="X181" s="672"/>
      <c r="Y181" s="643" t="s">
        <v>1388</v>
      </c>
    </row>
    <row r="182" spans="1:25" s="185" customFormat="1" ht="22.5" customHeight="1" thickTop="1" thickBot="1" x14ac:dyDescent="0.3">
      <c r="A182" s="671" t="s">
        <v>1386</v>
      </c>
      <c r="B182" s="665" t="s">
        <v>1403</v>
      </c>
      <c r="C182" s="665" t="s">
        <v>1403</v>
      </c>
      <c r="D182" s="665" t="s">
        <v>1427</v>
      </c>
      <c r="E182" s="666" t="s">
        <v>1625</v>
      </c>
      <c r="F182" s="665"/>
      <c r="G182" s="665"/>
      <c r="H182" s="667"/>
      <c r="I182" s="667"/>
      <c r="J182" s="668" t="s">
        <v>1626</v>
      </c>
      <c r="K182" s="690"/>
      <c r="L182" s="690"/>
      <c r="M182" s="690"/>
      <c r="N182" s="690">
        <f t="shared" si="70"/>
        <v>0</v>
      </c>
      <c r="O182" s="690"/>
      <c r="P182" s="690"/>
      <c r="Q182" s="690"/>
      <c r="R182" s="690"/>
      <c r="S182" s="690"/>
      <c r="T182" s="690"/>
      <c r="U182" s="670" t="e">
        <f t="shared" si="67"/>
        <v>#DIV/0!</v>
      </c>
      <c r="V182" s="671"/>
      <c r="W182" s="672"/>
      <c r="X182" s="672"/>
      <c r="Y182" s="643" t="s">
        <v>1388</v>
      </c>
    </row>
    <row r="183" spans="1:25" s="185" customFormat="1" ht="22.5" customHeight="1" thickTop="1" thickBot="1" x14ac:dyDescent="0.3">
      <c r="A183" s="671" t="s">
        <v>1386</v>
      </c>
      <c r="B183" s="665" t="s">
        <v>1403</v>
      </c>
      <c r="C183" s="665" t="s">
        <v>1403</v>
      </c>
      <c r="D183" s="665" t="s">
        <v>1427</v>
      </c>
      <c r="E183" s="666" t="s">
        <v>1627</v>
      </c>
      <c r="F183" s="665"/>
      <c r="G183" s="665"/>
      <c r="H183" s="667"/>
      <c r="I183" s="667"/>
      <c r="J183" s="668" t="s">
        <v>1628</v>
      </c>
      <c r="K183" s="690"/>
      <c r="L183" s="690"/>
      <c r="M183" s="690"/>
      <c r="N183" s="690">
        <f t="shared" si="70"/>
        <v>0</v>
      </c>
      <c r="O183" s="690"/>
      <c r="P183" s="690"/>
      <c r="Q183" s="690"/>
      <c r="R183" s="690"/>
      <c r="S183" s="690"/>
      <c r="T183" s="690"/>
      <c r="U183" s="670" t="e">
        <f t="shared" si="67"/>
        <v>#DIV/0!</v>
      </c>
      <c r="V183" s="671"/>
      <c r="W183" s="672"/>
      <c r="X183" s="672"/>
      <c r="Y183" s="643" t="s">
        <v>1388</v>
      </c>
    </row>
    <row r="184" spans="1:25" s="185" customFormat="1" ht="22.5" customHeight="1" thickTop="1" thickBot="1" x14ac:dyDescent="0.3">
      <c r="A184" s="671" t="s">
        <v>1386</v>
      </c>
      <c r="B184" s="665" t="s">
        <v>1403</v>
      </c>
      <c r="C184" s="665" t="s">
        <v>1403</v>
      </c>
      <c r="D184" s="665" t="s">
        <v>1427</v>
      </c>
      <c r="E184" s="666" t="s">
        <v>1629</v>
      </c>
      <c r="F184" s="665"/>
      <c r="G184" s="665"/>
      <c r="H184" s="667"/>
      <c r="I184" s="667"/>
      <c r="J184" s="668" t="s">
        <v>1630</v>
      </c>
      <c r="K184" s="690"/>
      <c r="L184" s="690"/>
      <c r="M184" s="690"/>
      <c r="N184" s="690">
        <f t="shared" si="70"/>
        <v>0</v>
      </c>
      <c r="O184" s="690"/>
      <c r="P184" s="690"/>
      <c r="Q184" s="690"/>
      <c r="R184" s="690"/>
      <c r="S184" s="690"/>
      <c r="T184" s="690"/>
      <c r="U184" s="670" t="e">
        <f t="shared" si="67"/>
        <v>#DIV/0!</v>
      </c>
      <c r="V184" s="671"/>
      <c r="W184" s="672"/>
      <c r="X184" s="672"/>
      <c r="Y184" s="643" t="s">
        <v>1388</v>
      </c>
    </row>
    <row r="185" spans="1:25" s="185" customFormat="1" ht="22.5" customHeight="1" thickTop="1" thickBot="1" x14ac:dyDescent="0.3">
      <c r="A185" s="671" t="s">
        <v>1386</v>
      </c>
      <c r="B185" s="665" t="s">
        <v>1403</v>
      </c>
      <c r="C185" s="665" t="s">
        <v>1403</v>
      </c>
      <c r="D185" s="665" t="s">
        <v>1427</v>
      </c>
      <c r="E185" s="666" t="s">
        <v>1631</v>
      </c>
      <c r="F185" s="665"/>
      <c r="G185" s="665"/>
      <c r="H185" s="667"/>
      <c r="I185" s="667"/>
      <c r="J185" s="668" t="s">
        <v>1632</v>
      </c>
      <c r="K185" s="690"/>
      <c r="L185" s="690"/>
      <c r="M185" s="690"/>
      <c r="N185" s="690">
        <f t="shared" si="70"/>
        <v>0</v>
      </c>
      <c r="O185" s="690"/>
      <c r="P185" s="690"/>
      <c r="Q185" s="690"/>
      <c r="R185" s="690"/>
      <c r="S185" s="690"/>
      <c r="T185" s="690"/>
      <c r="U185" s="670" t="e">
        <f t="shared" si="67"/>
        <v>#DIV/0!</v>
      </c>
      <c r="V185" s="671"/>
      <c r="W185" s="672"/>
      <c r="X185" s="672"/>
      <c r="Y185" s="643" t="s">
        <v>1388</v>
      </c>
    </row>
    <row r="186" spans="1:25" s="185" customFormat="1" ht="22.5" customHeight="1" thickTop="1" thickBot="1" x14ac:dyDescent="0.3">
      <c r="A186" s="658" t="s">
        <v>1386</v>
      </c>
      <c r="B186" s="659" t="s">
        <v>1403</v>
      </c>
      <c r="C186" s="659" t="s">
        <v>1403</v>
      </c>
      <c r="D186" s="659" t="s">
        <v>1431</v>
      </c>
      <c r="E186" s="659"/>
      <c r="F186" s="659"/>
      <c r="G186" s="659"/>
      <c r="H186" s="660"/>
      <c r="I186" s="660"/>
      <c r="J186" s="661" t="s">
        <v>1633</v>
      </c>
      <c r="K186" s="687"/>
      <c r="L186" s="687"/>
      <c r="M186" s="687"/>
      <c r="N186" s="687">
        <f t="shared" si="70"/>
        <v>0</v>
      </c>
      <c r="O186" s="687"/>
      <c r="P186" s="687"/>
      <c r="Q186" s="687"/>
      <c r="R186" s="687"/>
      <c r="S186" s="687"/>
      <c r="T186" s="687"/>
      <c r="U186" s="663" t="e">
        <f t="shared" si="67"/>
        <v>#DIV/0!</v>
      </c>
      <c r="V186" s="659"/>
      <c r="W186" s="664" t="s">
        <v>1634</v>
      </c>
      <c r="X186" s="664"/>
      <c r="Y186" s="643" t="s">
        <v>1388</v>
      </c>
    </row>
    <row r="187" spans="1:25" s="185" customFormat="1" ht="22.5" customHeight="1" thickTop="1" thickBot="1" x14ac:dyDescent="0.3">
      <c r="A187" s="658" t="s">
        <v>1386</v>
      </c>
      <c r="B187" s="659" t="s">
        <v>1403</v>
      </c>
      <c r="C187" s="659" t="s">
        <v>1403</v>
      </c>
      <c r="D187" s="659" t="s">
        <v>1456</v>
      </c>
      <c r="E187" s="659"/>
      <c r="F187" s="659"/>
      <c r="G187" s="659"/>
      <c r="H187" s="660"/>
      <c r="I187" s="660"/>
      <c r="J187" s="661" t="s">
        <v>1635</v>
      </c>
      <c r="K187" s="687"/>
      <c r="L187" s="687"/>
      <c r="M187" s="687"/>
      <c r="N187" s="687">
        <f t="shared" si="70"/>
        <v>0</v>
      </c>
      <c r="O187" s="687"/>
      <c r="P187" s="687"/>
      <c r="Q187" s="687"/>
      <c r="R187" s="687"/>
      <c r="S187" s="687"/>
      <c r="T187" s="687"/>
      <c r="U187" s="663" t="e">
        <f t="shared" si="67"/>
        <v>#DIV/0!</v>
      </c>
      <c r="V187" s="659"/>
      <c r="W187" s="664" t="s">
        <v>1636</v>
      </c>
      <c r="X187" s="664"/>
      <c r="Y187" s="643" t="s">
        <v>1388</v>
      </c>
    </row>
    <row r="188" spans="1:25" s="185" customFormat="1" ht="22.5" customHeight="1" thickTop="1" thickBot="1" x14ac:dyDescent="0.3">
      <c r="A188" s="651" t="s">
        <v>1386</v>
      </c>
      <c r="B188" s="652" t="s">
        <v>1403</v>
      </c>
      <c r="C188" s="652" t="s">
        <v>1427</v>
      </c>
      <c r="D188" s="652"/>
      <c r="E188" s="652"/>
      <c r="F188" s="652"/>
      <c r="G188" s="652"/>
      <c r="H188" s="653"/>
      <c r="I188" s="653"/>
      <c r="J188" s="654" t="s">
        <v>1637</v>
      </c>
      <c r="K188" s="695">
        <f>+K189+K192+K193</f>
        <v>0</v>
      </c>
      <c r="L188" s="695">
        <f>+L189+L192+L193</f>
        <v>0</v>
      </c>
      <c r="M188" s="695">
        <f>+M189+M192+M193</f>
        <v>0</v>
      </c>
      <c r="N188" s="695">
        <f t="shared" si="70"/>
        <v>0</v>
      </c>
      <c r="O188" s="695">
        <f t="shared" ref="O188:T188" si="83">+O189+O192+O193</f>
        <v>0</v>
      </c>
      <c r="P188" s="695">
        <f t="shared" si="83"/>
        <v>0</v>
      </c>
      <c r="Q188" s="695">
        <f t="shared" si="83"/>
        <v>0</v>
      </c>
      <c r="R188" s="695">
        <f t="shared" si="83"/>
        <v>0</v>
      </c>
      <c r="S188" s="695">
        <f>+S189+S192+S193</f>
        <v>0</v>
      </c>
      <c r="T188" s="695">
        <f t="shared" si="83"/>
        <v>0</v>
      </c>
      <c r="U188" s="656" t="e">
        <f t="shared" si="67"/>
        <v>#DIV/0!</v>
      </c>
      <c r="V188" s="652"/>
      <c r="W188" s="652" t="s">
        <v>1638</v>
      </c>
      <c r="X188" s="652"/>
      <c r="Y188" s="643" t="s">
        <v>1388</v>
      </c>
    </row>
    <row r="189" spans="1:25" s="185" customFormat="1" ht="22.5" customHeight="1" thickTop="1" thickBot="1" x14ac:dyDescent="0.3">
      <c r="A189" s="659" t="s">
        <v>1386</v>
      </c>
      <c r="B189" s="659" t="s">
        <v>1403</v>
      </c>
      <c r="C189" s="659" t="s">
        <v>1427</v>
      </c>
      <c r="D189" s="659" t="s">
        <v>1390</v>
      </c>
      <c r="E189" s="659"/>
      <c r="F189" s="659"/>
      <c r="G189" s="659"/>
      <c r="H189" s="660"/>
      <c r="I189" s="660"/>
      <c r="J189" s="661" t="s">
        <v>1639</v>
      </c>
      <c r="K189" s="687">
        <f>+K190+K191</f>
        <v>0</v>
      </c>
      <c r="L189" s="687">
        <f>+L190+L191</f>
        <v>0</v>
      </c>
      <c r="M189" s="687">
        <f>+M190+M191</f>
        <v>0</v>
      </c>
      <c r="N189" s="687">
        <f t="shared" si="70"/>
        <v>0</v>
      </c>
      <c r="O189" s="687">
        <f t="shared" ref="O189:T189" si="84">+O190+O191</f>
        <v>0</v>
      </c>
      <c r="P189" s="687">
        <f t="shared" si="84"/>
        <v>0</v>
      </c>
      <c r="Q189" s="687">
        <f t="shared" si="84"/>
        <v>0</v>
      </c>
      <c r="R189" s="687">
        <f t="shared" si="84"/>
        <v>0</v>
      </c>
      <c r="S189" s="687">
        <f>+S190+S191</f>
        <v>0</v>
      </c>
      <c r="T189" s="687">
        <f t="shared" si="84"/>
        <v>0</v>
      </c>
      <c r="U189" s="663" t="e">
        <f t="shared" si="67"/>
        <v>#DIV/0!</v>
      </c>
      <c r="V189" s="659"/>
      <c r="W189" s="664" t="s">
        <v>1640</v>
      </c>
      <c r="X189" s="664" t="s">
        <v>1641</v>
      </c>
      <c r="Y189" s="643" t="s">
        <v>1388</v>
      </c>
    </row>
    <row r="190" spans="1:25" s="185" customFormat="1" ht="22.5" customHeight="1" thickTop="1" thickBot="1" x14ac:dyDescent="0.3">
      <c r="A190" s="671" t="s">
        <v>1386</v>
      </c>
      <c r="B190" s="665" t="s">
        <v>1403</v>
      </c>
      <c r="C190" s="665" t="s">
        <v>1427</v>
      </c>
      <c r="D190" s="665" t="s">
        <v>1390</v>
      </c>
      <c r="E190" s="666" t="s">
        <v>1390</v>
      </c>
      <c r="F190" s="665"/>
      <c r="G190" s="665"/>
      <c r="H190" s="667"/>
      <c r="I190" s="667"/>
      <c r="J190" s="668" t="s">
        <v>1642</v>
      </c>
      <c r="K190" s="690"/>
      <c r="L190" s="690"/>
      <c r="M190" s="690"/>
      <c r="N190" s="690">
        <f t="shared" si="70"/>
        <v>0</v>
      </c>
      <c r="O190" s="690"/>
      <c r="P190" s="690"/>
      <c r="Q190" s="690"/>
      <c r="R190" s="690"/>
      <c r="S190" s="690"/>
      <c r="T190" s="690"/>
      <c r="U190" s="670" t="e">
        <f t="shared" si="67"/>
        <v>#DIV/0!</v>
      </c>
      <c r="V190" s="671"/>
      <c r="W190" s="672" t="s">
        <v>1643</v>
      </c>
      <c r="X190" s="672" t="s">
        <v>1644</v>
      </c>
      <c r="Y190" s="643" t="s">
        <v>1388</v>
      </c>
    </row>
    <row r="191" spans="1:25" s="185" customFormat="1" ht="22.5" customHeight="1" thickTop="1" thickBot="1" x14ac:dyDescent="0.3">
      <c r="A191" s="671" t="s">
        <v>1386</v>
      </c>
      <c r="B191" s="665" t="s">
        <v>1403</v>
      </c>
      <c r="C191" s="665" t="s">
        <v>1427</v>
      </c>
      <c r="D191" s="665" t="s">
        <v>1390</v>
      </c>
      <c r="E191" s="666" t="s">
        <v>1403</v>
      </c>
      <c r="F191" s="665"/>
      <c r="G191" s="665"/>
      <c r="H191" s="667"/>
      <c r="I191" s="667"/>
      <c r="J191" s="668" t="s">
        <v>1645</v>
      </c>
      <c r="K191" s="690"/>
      <c r="L191" s="690"/>
      <c r="M191" s="690"/>
      <c r="N191" s="690">
        <f t="shared" si="70"/>
        <v>0</v>
      </c>
      <c r="O191" s="690"/>
      <c r="P191" s="690"/>
      <c r="Q191" s="690"/>
      <c r="R191" s="690"/>
      <c r="S191" s="690"/>
      <c r="T191" s="690"/>
      <c r="U191" s="670" t="e">
        <f t="shared" si="67"/>
        <v>#DIV/0!</v>
      </c>
      <c r="V191" s="665"/>
      <c r="W191" s="672" t="s">
        <v>1646</v>
      </c>
      <c r="X191" s="672"/>
      <c r="Y191" s="643" t="s">
        <v>1388</v>
      </c>
    </row>
    <row r="192" spans="1:25" s="185" customFormat="1" ht="22.5" customHeight="1" thickTop="1" thickBot="1" x14ac:dyDescent="0.3">
      <c r="A192" s="658" t="s">
        <v>1386</v>
      </c>
      <c r="B192" s="659" t="s">
        <v>1403</v>
      </c>
      <c r="C192" s="659" t="s">
        <v>1427</v>
      </c>
      <c r="D192" s="659" t="s">
        <v>1403</v>
      </c>
      <c r="E192" s="659"/>
      <c r="F192" s="659"/>
      <c r="G192" s="659"/>
      <c r="H192" s="660"/>
      <c r="I192" s="660"/>
      <c r="J192" s="661" t="s">
        <v>1647</v>
      </c>
      <c r="K192" s="687"/>
      <c r="L192" s="687"/>
      <c r="M192" s="687"/>
      <c r="N192" s="687">
        <f t="shared" si="70"/>
        <v>0</v>
      </c>
      <c r="O192" s="687"/>
      <c r="P192" s="687"/>
      <c r="Q192" s="687"/>
      <c r="R192" s="687"/>
      <c r="S192" s="687"/>
      <c r="T192" s="687"/>
      <c r="U192" s="663" t="e">
        <f t="shared" si="67"/>
        <v>#DIV/0!</v>
      </c>
      <c r="V192" s="659"/>
      <c r="W192" s="664" t="s">
        <v>1648</v>
      </c>
      <c r="X192" s="664"/>
      <c r="Y192" s="643" t="s">
        <v>1388</v>
      </c>
    </row>
    <row r="193" spans="1:25" s="185" customFormat="1" ht="22.5" customHeight="1" thickTop="1" thickBot="1" x14ac:dyDescent="0.3">
      <c r="A193" s="658" t="s">
        <v>1386</v>
      </c>
      <c r="B193" s="659" t="s">
        <v>1403</v>
      </c>
      <c r="C193" s="659" t="s">
        <v>1427</v>
      </c>
      <c r="D193" s="659" t="s">
        <v>1427</v>
      </c>
      <c r="E193" s="659"/>
      <c r="F193" s="659"/>
      <c r="G193" s="659"/>
      <c r="H193" s="660"/>
      <c r="I193" s="660"/>
      <c r="J193" s="661" t="s">
        <v>1649</v>
      </c>
      <c r="K193" s="687"/>
      <c r="L193" s="687"/>
      <c r="M193" s="687"/>
      <c r="N193" s="687">
        <f t="shared" si="70"/>
        <v>0</v>
      </c>
      <c r="O193" s="687"/>
      <c r="P193" s="687"/>
      <c r="Q193" s="687"/>
      <c r="R193" s="687"/>
      <c r="S193" s="687"/>
      <c r="T193" s="687"/>
      <c r="U193" s="663" t="e">
        <f t="shared" si="67"/>
        <v>#DIV/0!</v>
      </c>
      <c r="V193" s="659"/>
      <c r="W193" s="664" t="s">
        <v>1650</v>
      </c>
      <c r="X193" s="664" t="s">
        <v>1651</v>
      </c>
      <c r="Y193" s="643" t="s">
        <v>1388</v>
      </c>
    </row>
    <row r="194" spans="1:25" s="185" customFormat="1" ht="22.5" customHeight="1" thickTop="1" thickBot="1" x14ac:dyDescent="0.3">
      <c r="A194" s="651" t="s">
        <v>1386</v>
      </c>
      <c r="B194" s="652" t="s">
        <v>1403</v>
      </c>
      <c r="C194" s="652" t="s">
        <v>1431</v>
      </c>
      <c r="D194" s="652"/>
      <c r="E194" s="652"/>
      <c r="F194" s="652"/>
      <c r="G194" s="652"/>
      <c r="H194" s="653"/>
      <c r="I194" s="653"/>
      <c r="J194" s="654" t="s">
        <v>1652</v>
      </c>
      <c r="K194" s="695">
        <f>+K195+K206+K212</f>
        <v>0</v>
      </c>
      <c r="L194" s="695">
        <f>+L195+L206+L212</f>
        <v>0</v>
      </c>
      <c r="M194" s="695">
        <f>+M195+M206+M212</f>
        <v>0</v>
      </c>
      <c r="N194" s="695">
        <f t="shared" si="70"/>
        <v>0</v>
      </c>
      <c r="O194" s="695">
        <f t="shared" ref="O194:T194" si="85">+O195+O206+O212</f>
        <v>0</v>
      </c>
      <c r="P194" s="695">
        <f t="shared" si="85"/>
        <v>0</v>
      </c>
      <c r="Q194" s="695">
        <f t="shared" si="85"/>
        <v>0</v>
      </c>
      <c r="R194" s="695">
        <f t="shared" si="85"/>
        <v>0</v>
      </c>
      <c r="S194" s="695">
        <f>+S195+S206+S212</f>
        <v>0</v>
      </c>
      <c r="T194" s="695">
        <f t="shared" si="85"/>
        <v>0</v>
      </c>
      <c r="U194" s="656" t="e">
        <f t="shared" si="67"/>
        <v>#DIV/0!</v>
      </c>
      <c r="V194" s="652"/>
      <c r="W194" s="652" t="s">
        <v>1653</v>
      </c>
      <c r="X194" s="652"/>
      <c r="Y194" s="643" t="s">
        <v>1388</v>
      </c>
    </row>
    <row r="195" spans="1:25" s="185" customFormat="1" ht="22.5" customHeight="1" thickTop="1" thickBot="1" x14ac:dyDescent="0.3">
      <c r="A195" s="658" t="s">
        <v>1386</v>
      </c>
      <c r="B195" s="659" t="s">
        <v>1403</v>
      </c>
      <c r="C195" s="659" t="s">
        <v>1431</v>
      </c>
      <c r="D195" s="659" t="s">
        <v>1390</v>
      </c>
      <c r="E195" s="659"/>
      <c r="F195" s="659"/>
      <c r="G195" s="659"/>
      <c r="H195" s="660"/>
      <c r="I195" s="660"/>
      <c r="J195" s="661" t="s">
        <v>1654</v>
      </c>
      <c r="K195" s="687">
        <f>+K196+K199+K205</f>
        <v>0</v>
      </c>
      <c r="L195" s="687">
        <f>+L196+L199+L205</f>
        <v>0</v>
      </c>
      <c r="M195" s="687">
        <f>+M196+M199+M205</f>
        <v>0</v>
      </c>
      <c r="N195" s="687">
        <f t="shared" si="70"/>
        <v>0</v>
      </c>
      <c r="O195" s="687">
        <f t="shared" ref="O195:T195" si="86">+O196+O199+O205</f>
        <v>0</v>
      </c>
      <c r="P195" s="687">
        <f t="shared" si="86"/>
        <v>0</v>
      </c>
      <c r="Q195" s="687">
        <f t="shared" si="86"/>
        <v>0</v>
      </c>
      <c r="R195" s="687">
        <f t="shared" si="86"/>
        <v>0</v>
      </c>
      <c r="S195" s="687">
        <f>+S196+S199+S205</f>
        <v>0</v>
      </c>
      <c r="T195" s="687">
        <f t="shared" si="86"/>
        <v>0</v>
      </c>
      <c r="U195" s="663" t="e">
        <f t="shared" si="67"/>
        <v>#DIV/0!</v>
      </c>
      <c r="V195" s="659"/>
      <c r="W195" s="664" t="s">
        <v>1655</v>
      </c>
      <c r="X195" s="664" t="s">
        <v>1656</v>
      </c>
      <c r="Y195" s="643" t="s">
        <v>1388</v>
      </c>
    </row>
    <row r="196" spans="1:25" s="185" customFormat="1" ht="22.5" customHeight="1" thickTop="1" thickBot="1" x14ac:dyDescent="0.3">
      <c r="A196" s="671" t="s">
        <v>1386</v>
      </c>
      <c r="B196" s="665" t="s">
        <v>1403</v>
      </c>
      <c r="C196" s="665" t="s">
        <v>1431</v>
      </c>
      <c r="D196" s="665" t="s">
        <v>1390</v>
      </c>
      <c r="E196" s="666" t="s">
        <v>1390</v>
      </c>
      <c r="F196" s="665"/>
      <c r="G196" s="665"/>
      <c r="H196" s="667"/>
      <c r="I196" s="667"/>
      <c r="J196" s="668" t="s">
        <v>1657</v>
      </c>
      <c r="K196" s="690">
        <f>+K197+K198</f>
        <v>0</v>
      </c>
      <c r="L196" s="690">
        <f>+L197+L198</f>
        <v>0</v>
      </c>
      <c r="M196" s="690">
        <f>+M197+M198</f>
        <v>0</v>
      </c>
      <c r="N196" s="690">
        <f t="shared" si="70"/>
        <v>0</v>
      </c>
      <c r="O196" s="690">
        <f t="shared" ref="O196:T196" si="87">+O197+O198</f>
        <v>0</v>
      </c>
      <c r="P196" s="690">
        <f t="shared" si="87"/>
        <v>0</v>
      </c>
      <c r="Q196" s="690">
        <f t="shared" si="87"/>
        <v>0</v>
      </c>
      <c r="R196" s="690">
        <f t="shared" si="87"/>
        <v>0</v>
      </c>
      <c r="S196" s="690">
        <f>+S197+S198</f>
        <v>0</v>
      </c>
      <c r="T196" s="690">
        <f t="shared" si="87"/>
        <v>0</v>
      </c>
      <c r="U196" s="670" t="e">
        <f t="shared" si="67"/>
        <v>#DIV/0!</v>
      </c>
      <c r="V196" s="671"/>
      <c r="W196" s="672" t="s">
        <v>1658</v>
      </c>
      <c r="X196" s="672" t="s">
        <v>1644</v>
      </c>
      <c r="Y196" s="643" t="s">
        <v>1388</v>
      </c>
    </row>
    <row r="197" spans="1:25" ht="22.5" customHeight="1" thickTop="1" thickBot="1" x14ac:dyDescent="0.3">
      <c r="A197" s="677" t="s">
        <v>1386</v>
      </c>
      <c r="B197" s="667" t="s">
        <v>1403</v>
      </c>
      <c r="C197" s="667" t="s">
        <v>1431</v>
      </c>
      <c r="D197" s="667" t="s">
        <v>1390</v>
      </c>
      <c r="E197" s="673" t="s">
        <v>1390</v>
      </c>
      <c r="F197" s="665" t="s">
        <v>1390</v>
      </c>
      <c r="G197" s="667"/>
      <c r="H197" s="667"/>
      <c r="I197" s="667"/>
      <c r="J197" s="674" t="s">
        <v>1659</v>
      </c>
      <c r="K197" s="691"/>
      <c r="L197" s="691"/>
      <c r="M197" s="691"/>
      <c r="N197" s="691">
        <f t="shared" si="70"/>
        <v>0</v>
      </c>
      <c r="O197" s="691"/>
      <c r="P197" s="691"/>
      <c r="Q197" s="691"/>
      <c r="R197" s="691"/>
      <c r="S197" s="691"/>
      <c r="T197" s="691"/>
      <c r="U197" s="676" t="e">
        <f t="shared" si="67"/>
        <v>#DIV/0!</v>
      </c>
      <c r="V197" s="667"/>
      <c r="W197" s="678" t="s">
        <v>1660</v>
      </c>
      <c r="X197" s="678"/>
      <c r="Y197" s="643" t="s">
        <v>1388</v>
      </c>
    </row>
    <row r="198" spans="1:25" ht="22.5" customHeight="1" thickTop="1" thickBot="1" x14ac:dyDescent="0.3">
      <c r="A198" s="677" t="s">
        <v>1386</v>
      </c>
      <c r="B198" s="667" t="s">
        <v>1403</v>
      </c>
      <c r="C198" s="667" t="s">
        <v>1431</v>
      </c>
      <c r="D198" s="667" t="s">
        <v>1390</v>
      </c>
      <c r="E198" s="673" t="s">
        <v>1390</v>
      </c>
      <c r="F198" s="665" t="s">
        <v>1403</v>
      </c>
      <c r="G198" s="667"/>
      <c r="H198" s="667"/>
      <c r="I198" s="667"/>
      <c r="J198" s="674" t="s">
        <v>1661</v>
      </c>
      <c r="K198" s="691"/>
      <c r="L198" s="691"/>
      <c r="M198" s="691"/>
      <c r="N198" s="691">
        <f t="shared" si="70"/>
        <v>0</v>
      </c>
      <c r="O198" s="691"/>
      <c r="P198" s="691"/>
      <c r="Q198" s="691"/>
      <c r="R198" s="691"/>
      <c r="S198" s="691"/>
      <c r="T198" s="691"/>
      <c r="U198" s="676" t="e">
        <f t="shared" si="67"/>
        <v>#DIV/0!</v>
      </c>
      <c r="V198" s="677"/>
      <c r="W198" s="678" t="s">
        <v>1662</v>
      </c>
      <c r="X198" s="678"/>
      <c r="Y198" s="643" t="s">
        <v>1388</v>
      </c>
    </row>
    <row r="199" spans="1:25" s="185" customFormat="1" ht="22.5" customHeight="1" thickTop="1" thickBot="1" x14ac:dyDescent="0.3">
      <c r="A199" s="671" t="s">
        <v>1386</v>
      </c>
      <c r="B199" s="665" t="s">
        <v>1403</v>
      </c>
      <c r="C199" s="665" t="s">
        <v>1431</v>
      </c>
      <c r="D199" s="665" t="s">
        <v>1390</v>
      </c>
      <c r="E199" s="666" t="s">
        <v>1403</v>
      </c>
      <c r="F199" s="665"/>
      <c r="G199" s="665"/>
      <c r="H199" s="667"/>
      <c r="I199" s="667"/>
      <c r="J199" s="668" t="s">
        <v>1663</v>
      </c>
      <c r="K199" s="690">
        <f>+K200+K201+K202+K203+K204</f>
        <v>0</v>
      </c>
      <c r="L199" s="690">
        <f>+L200+L201+L202+L203+L204</f>
        <v>0</v>
      </c>
      <c r="M199" s="690">
        <f>+M200+M201+M202+M203+M204</f>
        <v>0</v>
      </c>
      <c r="N199" s="690">
        <f t="shared" si="70"/>
        <v>0</v>
      </c>
      <c r="O199" s="690">
        <f t="shared" ref="O199:T199" si="88">+O200+O201+O202+O203+O204</f>
        <v>0</v>
      </c>
      <c r="P199" s="690">
        <f t="shared" si="88"/>
        <v>0</v>
      </c>
      <c r="Q199" s="690">
        <f t="shared" si="88"/>
        <v>0</v>
      </c>
      <c r="R199" s="690">
        <f t="shared" si="88"/>
        <v>0</v>
      </c>
      <c r="S199" s="690">
        <f>+S200+S201+S202+S203+S204</f>
        <v>0</v>
      </c>
      <c r="T199" s="690">
        <f t="shared" si="88"/>
        <v>0</v>
      </c>
      <c r="U199" s="670" t="e">
        <f t="shared" si="67"/>
        <v>#DIV/0!</v>
      </c>
      <c r="V199" s="671"/>
      <c r="W199" s="672" t="s">
        <v>1664</v>
      </c>
      <c r="X199" s="672"/>
      <c r="Y199" s="643" t="s">
        <v>1388</v>
      </c>
    </row>
    <row r="200" spans="1:25" ht="22.5" customHeight="1" thickTop="1" thickBot="1" x14ac:dyDescent="0.3">
      <c r="A200" s="677" t="s">
        <v>1386</v>
      </c>
      <c r="B200" s="667" t="s">
        <v>1403</v>
      </c>
      <c r="C200" s="667" t="s">
        <v>1431</v>
      </c>
      <c r="D200" s="667" t="s">
        <v>1390</v>
      </c>
      <c r="E200" s="673" t="s">
        <v>1403</v>
      </c>
      <c r="F200" s="665" t="s">
        <v>1390</v>
      </c>
      <c r="G200" s="667"/>
      <c r="H200" s="667"/>
      <c r="I200" s="667"/>
      <c r="J200" s="674" t="s">
        <v>1665</v>
      </c>
      <c r="K200" s="691"/>
      <c r="L200" s="691"/>
      <c r="M200" s="691"/>
      <c r="N200" s="691">
        <f t="shared" si="70"/>
        <v>0</v>
      </c>
      <c r="O200" s="691"/>
      <c r="P200" s="691"/>
      <c r="Q200" s="691"/>
      <c r="R200" s="691"/>
      <c r="S200" s="691"/>
      <c r="T200" s="691"/>
      <c r="U200" s="676" t="e">
        <f t="shared" ref="U200:U263" si="89">T200/S200</f>
        <v>#DIV/0!</v>
      </c>
      <c r="V200" s="677"/>
      <c r="W200" s="678" t="s">
        <v>1666</v>
      </c>
      <c r="X200" s="678"/>
      <c r="Y200" s="643" t="s">
        <v>1388</v>
      </c>
    </row>
    <row r="201" spans="1:25" ht="22.5" customHeight="1" thickTop="1" thickBot="1" x14ac:dyDescent="0.3">
      <c r="A201" s="677" t="s">
        <v>1386</v>
      </c>
      <c r="B201" s="667" t="s">
        <v>1403</v>
      </c>
      <c r="C201" s="667" t="s">
        <v>1431</v>
      </c>
      <c r="D201" s="667" t="s">
        <v>1390</v>
      </c>
      <c r="E201" s="673" t="s">
        <v>1403</v>
      </c>
      <c r="F201" s="665" t="s">
        <v>1403</v>
      </c>
      <c r="G201" s="667"/>
      <c r="H201" s="667"/>
      <c r="I201" s="667"/>
      <c r="J201" s="674" t="s">
        <v>1667</v>
      </c>
      <c r="K201" s="691"/>
      <c r="L201" s="691"/>
      <c r="M201" s="691"/>
      <c r="N201" s="691">
        <f t="shared" si="70"/>
        <v>0</v>
      </c>
      <c r="O201" s="691"/>
      <c r="P201" s="691"/>
      <c r="Q201" s="691"/>
      <c r="R201" s="691"/>
      <c r="S201" s="691"/>
      <c r="T201" s="691"/>
      <c r="U201" s="676" t="e">
        <f t="shared" si="89"/>
        <v>#DIV/0!</v>
      </c>
      <c r="V201" s="677"/>
      <c r="W201" s="678" t="s">
        <v>1668</v>
      </c>
      <c r="X201" s="678"/>
      <c r="Y201" s="643" t="s">
        <v>1388</v>
      </c>
    </row>
    <row r="202" spans="1:25" ht="22.5" customHeight="1" thickTop="1" thickBot="1" x14ac:dyDescent="0.3">
      <c r="A202" s="677" t="s">
        <v>1386</v>
      </c>
      <c r="B202" s="667" t="s">
        <v>1403</v>
      </c>
      <c r="C202" s="667" t="s">
        <v>1431</v>
      </c>
      <c r="D202" s="667" t="s">
        <v>1390</v>
      </c>
      <c r="E202" s="673" t="s">
        <v>1403</v>
      </c>
      <c r="F202" s="665" t="s">
        <v>1427</v>
      </c>
      <c r="G202" s="667"/>
      <c r="H202" s="667"/>
      <c r="I202" s="667"/>
      <c r="J202" s="674" t="s">
        <v>1669</v>
      </c>
      <c r="K202" s="691"/>
      <c r="L202" s="691"/>
      <c r="M202" s="691"/>
      <c r="N202" s="691">
        <f t="shared" ref="N202:N242" si="90">K202+L202-M202</f>
        <v>0</v>
      </c>
      <c r="O202" s="691"/>
      <c r="P202" s="691"/>
      <c r="Q202" s="691"/>
      <c r="R202" s="691"/>
      <c r="S202" s="691"/>
      <c r="T202" s="691"/>
      <c r="U202" s="676" t="e">
        <f t="shared" si="89"/>
        <v>#DIV/0!</v>
      </c>
      <c r="V202" s="677"/>
      <c r="W202" s="678" t="s">
        <v>1670</v>
      </c>
      <c r="X202" s="678"/>
      <c r="Y202" s="643" t="s">
        <v>1388</v>
      </c>
    </row>
    <row r="203" spans="1:25" ht="22.5" customHeight="1" thickTop="1" thickBot="1" x14ac:dyDescent="0.3">
      <c r="A203" s="677" t="s">
        <v>1386</v>
      </c>
      <c r="B203" s="667" t="s">
        <v>1403</v>
      </c>
      <c r="C203" s="667" t="s">
        <v>1431</v>
      </c>
      <c r="D203" s="667" t="s">
        <v>1390</v>
      </c>
      <c r="E203" s="673" t="s">
        <v>1403</v>
      </c>
      <c r="F203" s="665" t="s">
        <v>1431</v>
      </c>
      <c r="G203" s="667"/>
      <c r="H203" s="667"/>
      <c r="I203" s="667"/>
      <c r="J203" s="674" t="s">
        <v>1671</v>
      </c>
      <c r="K203" s="691"/>
      <c r="L203" s="691"/>
      <c r="M203" s="691"/>
      <c r="N203" s="691">
        <f t="shared" si="90"/>
        <v>0</v>
      </c>
      <c r="O203" s="691"/>
      <c r="P203" s="691"/>
      <c r="Q203" s="691"/>
      <c r="R203" s="691"/>
      <c r="S203" s="691"/>
      <c r="T203" s="691"/>
      <c r="U203" s="676" t="e">
        <f t="shared" si="89"/>
        <v>#DIV/0!</v>
      </c>
      <c r="V203" s="677"/>
      <c r="W203" s="678" t="s">
        <v>1672</v>
      </c>
      <c r="X203" s="678"/>
      <c r="Y203" s="643" t="s">
        <v>1388</v>
      </c>
    </row>
    <row r="204" spans="1:25" ht="22.5" customHeight="1" thickTop="1" thickBot="1" x14ac:dyDescent="0.3">
      <c r="A204" s="677" t="s">
        <v>1386</v>
      </c>
      <c r="B204" s="667" t="s">
        <v>1403</v>
      </c>
      <c r="C204" s="667" t="s">
        <v>1431</v>
      </c>
      <c r="D204" s="667" t="s">
        <v>1390</v>
      </c>
      <c r="E204" s="673" t="s">
        <v>1403</v>
      </c>
      <c r="F204" s="665" t="s">
        <v>1456</v>
      </c>
      <c r="G204" s="667"/>
      <c r="H204" s="667"/>
      <c r="I204" s="667"/>
      <c r="J204" s="674" t="s">
        <v>1673</v>
      </c>
      <c r="K204" s="691"/>
      <c r="L204" s="691"/>
      <c r="M204" s="691"/>
      <c r="N204" s="691">
        <f t="shared" si="90"/>
        <v>0</v>
      </c>
      <c r="O204" s="691"/>
      <c r="P204" s="691"/>
      <c r="Q204" s="691"/>
      <c r="R204" s="691"/>
      <c r="S204" s="691"/>
      <c r="T204" s="691"/>
      <c r="U204" s="676" t="e">
        <f t="shared" si="89"/>
        <v>#DIV/0!</v>
      </c>
      <c r="V204" s="677"/>
      <c r="W204" s="678" t="s">
        <v>1674</v>
      </c>
      <c r="X204" s="678" t="s">
        <v>1675</v>
      </c>
      <c r="Y204" s="643" t="s">
        <v>1388</v>
      </c>
    </row>
    <row r="205" spans="1:25" s="185" customFormat="1" ht="22.5" customHeight="1" thickTop="1" thickBot="1" x14ac:dyDescent="0.3">
      <c r="A205" s="671" t="s">
        <v>1386</v>
      </c>
      <c r="B205" s="665" t="s">
        <v>1403</v>
      </c>
      <c r="C205" s="665" t="s">
        <v>1431</v>
      </c>
      <c r="D205" s="665" t="s">
        <v>1390</v>
      </c>
      <c r="E205" s="666" t="s">
        <v>1427</v>
      </c>
      <c r="F205" s="665"/>
      <c r="G205" s="665"/>
      <c r="H205" s="667"/>
      <c r="I205" s="667"/>
      <c r="J205" s="668" t="s">
        <v>1676</v>
      </c>
      <c r="K205" s="690"/>
      <c r="L205" s="690"/>
      <c r="M205" s="690"/>
      <c r="N205" s="690">
        <f t="shared" si="90"/>
        <v>0</v>
      </c>
      <c r="O205" s="690"/>
      <c r="P205" s="690"/>
      <c r="Q205" s="690"/>
      <c r="R205" s="690"/>
      <c r="S205" s="690"/>
      <c r="T205" s="690"/>
      <c r="U205" s="670" t="e">
        <f t="shared" si="89"/>
        <v>#DIV/0!</v>
      </c>
      <c r="V205" s="671"/>
      <c r="W205" s="672" t="s">
        <v>1677</v>
      </c>
      <c r="X205" s="672"/>
      <c r="Y205" s="643" t="s">
        <v>1388</v>
      </c>
    </row>
    <row r="206" spans="1:25" s="185" customFormat="1" ht="22.5" customHeight="1" thickTop="1" thickBot="1" x14ac:dyDescent="0.3">
      <c r="A206" s="658" t="s">
        <v>1386</v>
      </c>
      <c r="B206" s="659" t="s">
        <v>1403</v>
      </c>
      <c r="C206" s="659" t="s">
        <v>1431</v>
      </c>
      <c r="D206" s="659" t="s">
        <v>1403</v>
      </c>
      <c r="E206" s="659"/>
      <c r="F206" s="659"/>
      <c r="G206" s="659"/>
      <c r="H206" s="660"/>
      <c r="I206" s="660"/>
      <c r="J206" s="661" t="s">
        <v>1678</v>
      </c>
      <c r="K206" s="687">
        <f>+K207+K210+K211</f>
        <v>0</v>
      </c>
      <c r="L206" s="687">
        <f>+L207+L210+L211</f>
        <v>0</v>
      </c>
      <c r="M206" s="687">
        <f>+M207+M210+M211</f>
        <v>0</v>
      </c>
      <c r="N206" s="687">
        <f t="shared" si="90"/>
        <v>0</v>
      </c>
      <c r="O206" s="687">
        <f t="shared" ref="O206:T206" si="91">+O207+O210+O211</f>
        <v>0</v>
      </c>
      <c r="P206" s="687">
        <f t="shared" si="91"/>
        <v>0</v>
      </c>
      <c r="Q206" s="687">
        <f t="shared" si="91"/>
        <v>0</v>
      </c>
      <c r="R206" s="687">
        <f t="shared" si="91"/>
        <v>0</v>
      </c>
      <c r="S206" s="687">
        <f>+S207+S210+S211</f>
        <v>0</v>
      </c>
      <c r="T206" s="687">
        <f t="shared" si="91"/>
        <v>0</v>
      </c>
      <c r="U206" s="663" t="e">
        <f t="shared" si="89"/>
        <v>#DIV/0!</v>
      </c>
      <c r="V206" s="659"/>
      <c r="W206" s="664" t="s">
        <v>1679</v>
      </c>
      <c r="X206" s="664" t="s">
        <v>1680</v>
      </c>
      <c r="Y206" s="643" t="s">
        <v>1388</v>
      </c>
    </row>
    <row r="207" spans="1:25" s="185" customFormat="1" ht="22.5" customHeight="1" thickTop="1" thickBot="1" x14ac:dyDescent="0.3">
      <c r="A207" s="671" t="s">
        <v>1386</v>
      </c>
      <c r="B207" s="665" t="s">
        <v>1403</v>
      </c>
      <c r="C207" s="665" t="s">
        <v>1431</v>
      </c>
      <c r="D207" s="665" t="s">
        <v>1403</v>
      </c>
      <c r="E207" s="666" t="s">
        <v>1390</v>
      </c>
      <c r="F207" s="666"/>
      <c r="G207" s="665"/>
      <c r="H207" s="667"/>
      <c r="I207" s="667"/>
      <c r="J207" s="668" t="s">
        <v>1681</v>
      </c>
      <c r="K207" s="698">
        <f>+K208+K209</f>
        <v>0</v>
      </c>
      <c r="L207" s="698">
        <f>+L208+L209</f>
        <v>0</v>
      </c>
      <c r="M207" s="698">
        <f>+M208+M209</f>
        <v>0</v>
      </c>
      <c r="N207" s="698">
        <f t="shared" si="90"/>
        <v>0</v>
      </c>
      <c r="O207" s="698">
        <f t="shared" ref="O207:T207" si="92">+O208+O209</f>
        <v>0</v>
      </c>
      <c r="P207" s="698">
        <f t="shared" si="92"/>
        <v>0</v>
      </c>
      <c r="Q207" s="698">
        <f t="shared" si="92"/>
        <v>0</v>
      </c>
      <c r="R207" s="698">
        <f t="shared" si="92"/>
        <v>0</v>
      </c>
      <c r="S207" s="698">
        <f>+S208+S209</f>
        <v>0</v>
      </c>
      <c r="T207" s="698">
        <f t="shared" si="92"/>
        <v>0</v>
      </c>
      <c r="U207" s="699" t="e">
        <f t="shared" si="89"/>
        <v>#DIV/0!</v>
      </c>
      <c r="V207" s="665"/>
      <c r="W207" s="672" t="s">
        <v>1682</v>
      </c>
      <c r="X207" s="672"/>
      <c r="Y207" s="643" t="s">
        <v>1388</v>
      </c>
    </row>
    <row r="208" spans="1:25" ht="22.5" customHeight="1" thickTop="1" thickBot="1" x14ac:dyDescent="0.3">
      <c r="A208" s="677" t="s">
        <v>1386</v>
      </c>
      <c r="B208" s="667" t="s">
        <v>1403</v>
      </c>
      <c r="C208" s="667" t="s">
        <v>1431</v>
      </c>
      <c r="D208" s="667" t="s">
        <v>1403</v>
      </c>
      <c r="E208" s="673" t="s">
        <v>1390</v>
      </c>
      <c r="F208" s="666" t="s">
        <v>1390</v>
      </c>
      <c r="G208" s="667"/>
      <c r="H208" s="667"/>
      <c r="I208" s="667"/>
      <c r="J208" s="674" t="s">
        <v>1683</v>
      </c>
      <c r="K208" s="700"/>
      <c r="L208" s="700"/>
      <c r="M208" s="700"/>
      <c r="N208" s="700">
        <f t="shared" si="90"/>
        <v>0</v>
      </c>
      <c r="O208" s="700"/>
      <c r="P208" s="700"/>
      <c r="Q208" s="700"/>
      <c r="R208" s="700"/>
      <c r="S208" s="700"/>
      <c r="T208" s="700"/>
      <c r="U208" s="701" t="e">
        <f t="shared" si="89"/>
        <v>#DIV/0!</v>
      </c>
      <c r="V208" s="667"/>
      <c r="W208" s="678" t="s">
        <v>1684</v>
      </c>
      <c r="X208" s="678"/>
      <c r="Y208" s="643" t="s">
        <v>1388</v>
      </c>
    </row>
    <row r="209" spans="1:25" ht="22.5" customHeight="1" thickTop="1" thickBot="1" x14ac:dyDescent="0.3">
      <c r="A209" s="677" t="s">
        <v>1386</v>
      </c>
      <c r="B209" s="667" t="s">
        <v>1403</v>
      </c>
      <c r="C209" s="667" t="s">
        <v>1431</v>
      </c>
      <c r="D209" s="667" t="s">
        <v>1403</v>
      </c>
      <c r="E209" s="673" t="s">
        <v>1390</v>
      </c>
      <c r="F209" s="666" t="s">
        <v>1403</v>
      </c>
      <c r="G209" s="667"/>
      <c r="H209" s="667"/>
      <c r="I209" s="667"/>
      <c r="J209" s="674" t="s">
        <v>1685</v>
      </c>
      <c r="K209" s="700"/>
      <c r="L209" s="700"/>
      <c r="M209" s="700"/>
      <c r="N209" s="700">
        <f t="shared" si="90"/>
        <v>0</v>
      </c>
      <c r="O209" s="700"/>
      <c r="P209" s="700"/>
      <c r="Q209" s="700"/>
      <c r="R209" s="700"/>
      <c r="S209" s="700"/>
      <c r="T209" s="700"/>
      <c r="U209" s="701" t="e">
        <f t="shared" si="89"/>
        <v>#DIV/0!</v>
      </c>
      <c r="V209" s="667"/>
      <c r="W209" s="678" t="s">
        <v>1686</v>
      </c>
      <c r="X209" s="678"/>
      <c r="Y209" s="643" t="s">
        <v>1388</v>
      </c>
    </row>
    <row r="210" spans="1:25" s="185" customFormat="1" ht="22.5" customHeight="1" thickTop="1" thickBot="1" x14ac:dyDescent="0.3">
      <c r="A210" s="671" t="s">
        <v>1386</v>
      </c>
      <c r="B210" s="665" t="s">
        <v>1403</v>
      </c>
      <c r="C210" s="665" t="s">
        <v>1431</v>
      </c>
      <c r="D210" s="665" t="s">
        <v>1403</v>
      </c>
      <c r="E210" s="666" t="s">
        <v>1403</v>
      </c>
      <c r="F210" s="665"/>
      <c r="G210" s="665"/>
      <c r="H210" s="667"/>
      <c r="I210" s="667"/>
      <c r="J210" s="668" t="s">
        <v>1687</v>
      </c>
      <c r="K210" s="698"/>
      <c r="L210" s="698"/>
      <c r="M210" s="698"/>
      <c r="N210" s="698">
        <f t="shared" si="90"/>
        <v>0</v>
      </c>
      <c r="O210" s="698"/>
      <c r="P210" s="698"/>
      <c r="Q210" s="698"/>
      <c r="R210" s="698"/>
      <c r="S210" s="698"/>
      <c r="T210" s="698"/>
      <c r="U210" s="699" t="e">
        <f t="shared" si="89"/>
        <v>#DIV/0!</v>
      </c>
      <c r="V210" s="665"/>
      <c r="W210" s="672" t="s">
        <v>1688</v>
      </c>
      <c r="X210" s="672"/>
      <c r="Y210" s="643" t="s">
        <v>1388</v>
      </c>
    </row>
    <row r="211" spans="1:25" s="185" customFormat="1" ht="22.5" customHeight="1" thickTop="1" thickBot="1" x14ac:dyDescent="0.3">
      <c r="A211" s="671" t="s">
        <v>1386</v>
      </c>
      <c r="B211" s="665" t="s">
        <v>1403</v>
      </c>
      <c r="C211" s="665" t="s">
        <v>1431</v>
      </c>
      <c r="D211" s="665" t="s">
        <v>1403</v>
      </c>
      <c r="E211" s="666" t="s">
        <v>1427</v>
      </c>
      <c r="F211" s="665"/>
      <c r="G211" s="665"/>
      <c r="H211" s="667"/>
      <c r="I211" s="667"/>
      <c r="J211" s="668" t="s">
        <v>1689</v>
      </c>
      <c r="K211" s="698"/>
      <c r="L211" s="698"/>
      <c r="M211" s="698"/>
      <c r="N211" s="698">
        <f t="shared" si="90"/>
        <v>0</v>
      </c>
      <c r="O211" s="698"/>
      <c r="P211" s="698"/>
      <c r="Q211" s="698"/>
      <c r="R211" s="698"/>
      <c r="S211" s="698"/>
      <c r="T211" s="698"/>
      <c r="U211" s="699" t="e">
        <f t="shared" si="89"/>
        <v>#DIV/0!</v>
      </c>
      <c r="V211" s="665"/>
      <c r="W211" s="672" t="s">
        <v>1690</v>
      </c>
      <c r="X211" s="672"/>
      <c r="Y211" s="643" t="s">
        <v>1388</v>
      </c>
    </row>
    <row r="212" spans="1:25" s="185" customFormat="1" ht="22.5" customHeight="1" thickTop="1" thickBot="1" x14ac:dyDescent="0.3">
      <c r="A212" s="658" t="s">
        <v>1386</v>
      </c>
      <c r="B212" s="659" t="s">
        <v>1403</v>
      </c>
      <c r="C212" s="659" t="s">
        <v>1431</v>
      </c>
      <c r="D212" s="659" t="s">
        <v>1427</v>
      </c>
      <c r="E212" s="659"/>
      <c r="F212" s="659"/>
      <c r="G212" s="659"/>
      <c r="H212" s="660"/>
      <c r="I212" s="660"/>
      <c r="J212" s="661" t="s">
        <v>1649</v>
      </c>
      <c r="K212" s="702"/>
      <c r="L212" s="702"/>
      <c r="M212" s="702"/>
      <c r="N212" s="702">
        <f t="shared" si="90"/>
        <v>0</v>
      </c>
      <c r="O212" s="702"/>
      <c r="P212" s="702"/>
      <c r="Q212" s="702"/>
      <c r="R212" s="702"/>
      <c r="S212" s="702"/>
      <c r="T212" s="702"/>
      <c r="U212" s="703" t="e">
        <f t="shared" si="89"/>
        <v>#DIV/0!</v>
      </c>
      <c r="V212" s="659"/>
      <c r="W212" s="664" t="s">
        <v>1691</v>
      </c>
      <c r="X212" s="664" t="s">
        <v>1651</v>
      </c>
      <c r="Y212" s="643" t="s">
        <v>1388</v>
      </c>
    </row>
    <row r="213" spans="1:25" s="185" customFormat="1" ht="22.5" customHeight="1" thickTop="1" thickBot="1" x14ac:dyDescent="0.3">
      <c r="A213" s="651" t="s">
        <v>1386</v>
      </c>
      <c r="B213" s="652" t="s">
        <v>1403</v>
      </c>
      <c r="C213" s="652" t="s">
        <v>1456</v>
      </c>
      <c r="D213" s="652"/>
      <c r="E213" s="652"/>
      <c r="F213" s="652"/>
      <c r="G213" s="652"/>
      <c r="H213" s="653"/>
      <c r="I213" s="653"/>
      <c r="J213" s="704" t="s">
        <v>1692</v>
      </c>
      <c r="K213" s="705">
        <f>+K214+K218+K220+K221+K222+K225+K226+K227+K228+K229+K230+K231+K235+K240</f>
        <v>0</v>
      </c>
      <c r="L213" s="705">
        <f>+L214+L218+L220+L221+L222+L225+L226+L227+L228+L229+L230+L231+L235+L240</f>
        <v>0</v>
      </c>
      <c r="M213" s="705">
        <f>+M214+M218+M220+M221+M222+M225+M226+M227+M228+M229+M230+M231+M235+M240</f>
        <v>0</v>
      </c>
      <c r="N213" s="705">
        <f t="shared" si="90"/>
        <v>0</v>
      </c>
      <c r="O213" s="705">
        <f t="shared" ref="O213:T213" si="93">+O214+O218+O220+O221+O222+O225+O226+O227+O228+O229+O230+O231+O235+O240</f>
        <v>0</v>
      </c>
      <c r="P213" s="705">
        <f t="shared" si="93"/>
        <v>0</v>
      </c>
      <c r="Q213" s="705">
        <f t="shared" si="93"/>
        <v>0</v>
      </c>
      <c r="R213" s="705">
        <f t="shared" si="93"/>
        <v>0</v>
      </c>
      <c r="S213" s="705">
        <f>+S214+S218+S220+S221+S222+S225+S226+S227+S228+S229+S230+S231+S235+S240</f>
        <v>0</v>
      </c>
      <c r="T213" s="705">
        <f t="shared" si="93"/>
        <v>0</v>
      </c>
      <c r="U213" s="706" t="e">
        <f t="shared" si="89"/>
        <v>#DIV/0!</v>
      </c>
      <c r="V213" s="652"/>
      <c r="W213" s="652" t="s">
        <v>1693</v>
      </c>
      <c r="X213" s="652"/>
      <c r="Y213" s="643" t="s">
        <v>1388</v>
      </c>
    </row>
    <row r="214" spans="1:25" s="185" customFormat="1" ht="22.5" customHeight="1" thickTop="1" thickBot="1" x14ac:dyDescent="0.3">
      <c r="A214" s="658" t="s">
        <v>1386</v>
      </c>
      <c r="B214" s="659" t="s">
        <v>1403</v>
      </c>
      <c r="C214" s="659" t="s">
        <v>1456</v>
      </c>
      <c r="D214" s="659" t="s">
        <v>1390</v>
      </c>
      <c r="E214" s="659"/>
      <c r="F214" s="659"/>
      <c r="G214" s="659"/>
      <c r="H214" s="660"/>
      <c r="I214" s="660"/>
      <c r="J214" s="661" t="s">
        <v>1307</v>
      </c>
      <c r="K214" s="702">
        <f>+K215+K216+K217</f>
        <v>0</v>
      </c>
      <c r="L214" s="702">
        <f>+L215+L216+L217</f>
        <v>0</v>
      </c>
      <c r="M214" s="702">
        <f>+M215+M216+M217</f>
        <v>0</v>
      </c>
      <c r="N214" s="702">
        <f t="shared" si="90"/>
        <v>0</v>
      </c>
      <c r="O214" s="702">
        <f t="shared" ref="O214:T214" si="94">+O215+O216+O217</f>
        <v>0</v>
      </c>
      <c r="P214" s="702">
        <f t="shared" si="94"/>
        <v>0</v>
      </c>
      <c r="Q214" s="702">
        <f t="shared" si="94"/>
        <v>0</v>
      </c>
      <c r="R214" s="702">
        <f t="shared" si="94"/>
        <v>0</v>
      </c>
      <c r="S214" s="702">
        <f>+S215+S216+S217</f>
        <v>0</v>
      </c>
      <c r="T214" s="702">
        <f t="shared" si="94"/>
        <v>0</v>
      </c>
      <c r="U214" s="703" t="e">
        <f t="shared" si="89"/>
        <v>#DIV/0!</v>
      </c>
      <c r="V214" s="659"/>
      <c r="W214" s="664"/>
      <c r="X214" s="664"/>
      <c r="Y214" s="643"/>
    </row>
    <row r="215" spans="1:25" s="710" customFormat="1" ht="22.5" customHeight="1" thickTop="1" thickBot="1" x14ac:dyDescent="0.3">
      <c r="A215" s="677" t="s">
        <v>1386</v>
      </c>
      <c r="B215" s="673" t="s">
        <v>1403</v>
      </c>
      <c r="C215" s="673" t="s">
        <v>1456</v>
      </c>
      <c r="D215" s="673" t="s">
        <v>1390</v>
      </c>
      <c r="E215" s="666" t="s">
        <v>1390</v>
      </c>
      <c r="F215" s="673"/>
      <c r="G215" s="673"/>
      <c r="H215" s="673"/>
      <c r="I215" s="673"/>
      <c r="J215" s="674" t="s">
        <v>1694</v>
      </c>
      <c r="K215" s="707"/>
      <c r="L215" s="707"/>
      <c r="M215" s="707"/>
      <c r="N215" s="707">
        <f t="shared" si="90"/>
        <v>0</v>
      </c>
      <c r="O215" s="707"/>
      <c r="P215" s="707"/>
      <c r="Q215" s="707"/>
      <c r="R215" s="707"/>
      <c r="S215" s="707"/>
      <c r="T215" s="707"/>
      <c r="U215" s="708" t="e">
        <f t="shared" si="89"/>
        <v>#DIV/0!</v>
      </c>
      <c r="V215" s="673"/>
      <c r="W215" s="709"/>
      <c r="X215" s="709"/>
      <c r="Y215" s="686"/>
    </row>
    <row r="216" spans="1:25" s="710" customFormat="1" ht="22.5" customHeight="1" thickTop="1" thickBot="1" x14ac:dyDescent="0.3">
      <c r="A216" s="677" t="s">
        <v>1386</v>
      </c>
      <c r="B216" s="673" t="s">
        <v>1403</v>
      </c>
      <c r="C216" s="673" t="s">
        <v>1456</v>
      </c>
      <c r="D216" s="673" t="s">
        <v>1390</v>
      </c>
      <c r="E216" s="666" t="s">
        <v>1403</v>
      </c>
      <c r="F216" s="673"/>
      <c r="G216" s="673"/>
      <c r="H216" s="673"/>
      <c r="I216" s="673"/>
      <c r="J216" s="674" t="s">
        <v>1695</v>
      </c>
      <c r="K216" s="707"/>
      <c r="L216" s="707"/>
      <c r="M216" s="707"/>
      <c r="N216" s="707">
        <f t="shared" si="90"/>
        <v>0</v>
      </c>
      <c r="O216" s="707"/>
      <c r="P216" s="707"/>
      <c r="Q216" s="707"/>
      <c r="R216" s="707"/>
      <c r="S216" s="707"/>
      <c r="T216" s="707"/>
      <c r="U216" s="708" t="e">
        <f t="shared" si="89"/>
        <v>#DIV/0!</v>
      </c>
      <c r="V216" s="673"/>
      <c r="W216" s="709"/>
      <c r="X216" s="709"/>
      <c r="Y216" s="686"/>
    </row>
    <row r="217" spans="1:25" s="710" customFormat="1" ht="22.5" customHeight="1" thickTop="1" thickBot="1" x14ac:dyDescent="0.3">
      <c r="A217" s="677" t="s">
        <v>1386</v>
      </c>
      <c r="B217" s="673" t="s">
        <v>1403</v>
      </c>
      <c r="C217" s="673" t="s">
        <v>1456</v>
      </c>
      <c r="D217" s="673" t="s">
        <v>1390</v>
      </c>
      <c r="E217" s="666" t="s">
        <v>1427</v>
      </c>
      <c r="F217" s="673"/>
      <c r="G217" s="673"/>
      <c r="H217" s="673"/>
      <c r="I217" s="673"/>
      <c r="J217" s="683" t="s">
        <v>1696</v>
      </c>
      <c r="K217" s="707"/>
      <c r="L217" s="707"/>
      <c r="M217" s="707"/>
      <c r="N217" s="707">
        <f t="shared" si="90"/>
        <v>0</v>
      </c>
      <c r="O217" s="707"/>
      <c r="P217" s="707"/>
      <c r="Q217" s="707"/>
      <c r="R217" s="707"/>
      <c r="S217" s="707"/>
      <c r="T217" s="707"/>
      <c r="U217" s="708" t="e">
        <f t="shared" si="89"/>
        <v>#DIV/0!</v>
      </c>
      <c r="V217" s="673"/>
      <c r="W217" s="709"/>
      <c r="X217" s="709"/>
      <c r="Y217" s="686"/>
    </row>
    <row r="218" spans="1:25" s="185" customFormat="1" ht="22.5" customHeight="1" thickTop="1" thickBot="1" x14ac:dyDescent="0.3">
      <c r="A218" s="658" t="s">
        <v>1386</v>
      </c>
      <c r="B218" s="659" t="s">
        <v>1403</v>
      </c>
      <c r="C218" s="659" t="s">
        <v>1456</v>
      </c>
      <c r="D218" s="659" t="s">
        <v>1403</v>
      </c>
      <c r="E218" s="659"/>
      <c r="F218" s="659"/>
      <c r="G218" s="659"/>
      <c r="H218" s="660"/>
      <c r="I218" s="660"/>
      <c r="J218" s="661" t="s">
        <v>1537</v>
      </c>
      <c r="K218" s="702">
        <f>+K219</f>
        <v>0</v>
      </c>
      <c r="L218" s="702">
        <f>+L219</f>
        <v>0</v>
      </c>
      <c r="M218" s="702">
        <f>+M219</f>
        <v>0</v>
      </c>
      <c r="N218" s="702">
        <f t="shared" si="90"/>
        <v>0</v>
      </c>
      <c r="O218" s="702">
        <f t="shared" ref="O218:T218" si="95">+O219</f>
        <v>0</v>
      </c>
      <c r="P218" s="702">
        <f t="shared" si="95"/>
        <v>0</v>
      </c>
      <c r="Q218" s="702">
        <f t="shared" si="95"/>
        <v>0</v>
      </c>
      <c r="R218" s="702">
        <f t="shared" si="95"/>
        <v>0</v>
      </c>
      <c r="S218" s="702">
        <f>+S219</f>
        <v>0</v>
      </c>
      <c r="T218" s="702">
        <f t="shared" si="95"/>
        <v>0</v>
      </c>
      <c r="U218" s="703" t="e">
        <f t="shared" si="89"/>
        <v>#DIV/0!</v>
      </c>
      <c r="V218" s="659"/>
      <c r="W218" s="664"/>
      <c r="X218" s="664"/>
      <c r="Y218" s="643" t="s">
        <v>1388</v>
      </c>
    </row>
    <row r="219" spans="1:25" s="185" customFormat="1" ht="22.5" customHeight="1" thickTop="1" thickBot="1" x14ac:dyDescent="0.3">
      <c r="A219" s="671" t="s">
        <v>1386</v>
      </c>
      <c r="B219" s="665" t="s">
        <v>1403</v>
      </c>
      <c r="C219" s="665" t="s">
        <v>1456</v>
      </c>
      <c r="D219" s="665" t="s">
        <v>1403</v>
      </c>
      <c r="E219" s="666" t="s">
        <v>1390</v>
      </c>
      <c r="F219" s="665"/>
      <c r="G219" s="665"/>
      <c r="H219" s="667"/>
      <c r="I219" s="667"/>
      <c r="J219" s="668" t="s">
        <v>1697</v>
      </c>
      <c r="K219" s="698"/>
      <c r="L219" s="698"/>
      <c r="M219" s="698"/>
      <c r="N219" s="698">
        <f t="shared" si="90"/>
        <v>0</v>
      </c>
      <c r="O219" s="698"/>
      <c r="P219" s="698"/>
      <c r="Q219" s="698"/>
      <c r="R219" s="698"/>
      <c r="S219" s="698"/>
      <c r="T219" s="698"/>
      <c r="U219" s="699" t="e">
        <f t="shared" si="89"/>
        <v>#DIV/0!</v>
      </c>
      <c r="V219" s="665"/>
      <c r="W219" s="672"/>
      <c r="X219" s="672"/>
      <c r="Y219" s="643" t="s">
        <v>1388</v>
      </c>
    </row>
    <row r="220" spans="1:25" s="185" customFormat="1" ht="22.5" customHeight="1" thickTop="1" thickBot="1" x14ac:dyDescent="0.3">
      <c r="A220" s="658" t="s">
        <v>1386</v>
      </c>
      <c r="B220" s="659" t="s">
        <v>1403</v>
      </c>
      <c r="C220" s="659" t="s">
        <v>1456</v>
      </c>
      <c r="D220" s="659" t="s">
        <v>1427</v>
      </c>
      <c r="E220" s="659"/>
      <c r="F220" s="659"/>
      <c r="G220" s="659"/>
      <c r="H220" s="660"/>
      <c r="I220" s="660"/>
      <c r="J220" s="661" t="s">
        <v>1698</v>
      </c>
      <c r="K220" s="702"/>
      <c r="L220" s="702"/>
      <c r="M220" s="702"/>
      <c r="N220" s="702">
        <f t="shared" si="90"/>
        <v>0</v>
      </c>
      <c r="O220" s="702"/>
      <c r="P220" s="702"/>
      <c r="Q220" s="702"/>
      <c r="R220" s="702"/>
      <c r="S220" s="702"/>
      <c r="T220" s="702"/>
      <c r="U220" s="703" t="e">
        <f t="shared" si="89"/>
        <v>#DIV/0!</v>
      </c>
      <c r="V220" s="659"/>
      <c r="W220" s="664"/>
      <c r="X220" s="664"/>
      <c r="Y220" s="643" t="s">
        <v>1388</v>
      </c>
    </row>
    <row r="221" spans="1:25" s="185" customFormat="1" ht="22.5" customHeight="1" thickTop="1" thickBot="1" x14ac:dyDescent="0.3">
      <c r="A221" s="658" t="s">
        <v>1386</v>
      </c>
      <c r="B221" s="659" t="s">
        <v>1403</v>
      </c>
      <c r="C221" s="659" t="s">
        <v>1456</v>
      </c>
      <c r="D221" s="659" t="s">
        <v>1431</v>
      </c>
      <c r="E221" s="659"/>
      <c r="F221" s="659"/>
      <c r="G221" s="659"/>
      <c r="H221" s="660"/>
      <c r="I221" s="660"/>
      <c r="J221" s="661" t="s">
        <v>1699</v>
      </c>
      <c r="K221" s="702"/>
      <c r="L221" s="702"/>
      <c r="M221" s="702"/>
      <c r="N221" s="702">
        <f t="shared" si="90"/>
        <v>0</v>
      </c>
      <c r="O221" s="702"/>
      <c r="P221" s="702"/>
      <c r="Q221" s="702"/>
      <c r="R221" s="702"/>
      <c r="S221" s="702"/>
      <c r="T221" s="702"/>
      <c r="U221" s="703" t="e">
        <f t="shared" si="89"/>
        <v>#DIV/0!</v>
      </c>
      <c r="V221" s="659"/>
      <c r="W221" s="664"/>
      <c r="X221" s="664"/>
      <c r="Y221" s="643" t="s">
        <v>1388</v>
      </c>
    </row>
    <row r="222" spans="1:25" s="185" customFormat="1" ht="22.5" customHeight="1" thickTop="1" thickBot="1" x14ac:dyDescent="0.3">
      <c r="A222" s="658" t="s">
        <v>1386</v>
      </c>
      <c r="B222" s="659" t="s">
        <v>1403</v>
      </c>
      <c r="C222" s="659" t="s">
        <v>1456</v>
      </c>
      <c r="D222" s="659" t="s">
        <v>1456</v>
      </c>
      <c r="E222" s="659"/>
      <c r="F222" s="659"/>
      <c r="G222" s="659"/>
      <c r="H222" s="660"/>
      <c r="I222" s="660"/>
      <c r="J222" s="661" t="s">
        <v>1700</v>
      </c>
      <c r="K222" s="702">
        <f>+K223+K224</f>
        <v>0</v>
      </c>
      <c r="L222" s="702">
        <f>+L223+L224</f>
        <v>0</v>
      </c>
      <c r="M222" s="702">
        <f>+M223+M224</f>
        <v>0</v>
      </c>
      <c r="N222" s="702">
        <f t="shared" si="90"/>
        <v>0</v>
      </c>
      <c r="O222" s="702">
        <f t="shared" ref="O222:T222" si="96">+O223+O224</f>
        <v>0</v>
      </c>
      <c r="P222" s="702">
        <f t="shared" si="96"/>
        <v>0</v>
      </c>
      <c r="Q222" s="702">
        <f t="shared" si="96"/>
        <v>0</v>
      </c>
      <c r="R222" s="702">
        <f t="shared" si="96"/>
        <v>0</v>
      </c>
      <c r="S222" s="702">
        <f>+S223+S224</f>
        <v>0</v>
      </c>
      <c r="T222" s="702">
        <f t="shared" si="96"/>
        <v>0</v>
      </c>
      <c r="U222" s="703" t="e">
        <f t="shared" si="89"/>
        <v>#DIV/0!</v>
      </c>
      <c r="V222" s="659"/>
      <c r="W222" s="664"/>
      <c r="X222" s="664"/>
      <c r="Y222" s="643" t="s">
        <v>1388</v>
      </c>
    </row>
    <row r="223" spans="1:25" s="185" customFormat="1" ht="22.5" customHeight="1" thickTop="1" thickBot="1" x14ac:dyDescent="0.3">
      <c r="A223" s="671" t="s">
        <v>1386</v>
      </c>
      <c r="B223" s="665" t="s">
        <v>1403</v>
      </c>
      <c r="C223" s="665" t="s">
        <v>1456</v>
      </c>
      <c r="D223" s="665" t="s">
        <v>1456</v>
      </c>
      <c r="E223" s="666" t="s">
        <v>1390</v>
      </c>
      <c r="F223" s="665"/>
      <c r="G223" s="665"/>
      <c r="H223" s="667"/>
      <c r="I223" s="667"/>
      <c r="J223" s="668" t="s">
        <v>1701</v>
      </c>
      <c r="K223" s="698"/>
      <c r="L223" s="698"/>
      <c r="M223" s="698"/>
      <c r="N223" s="698">
        <f t="shared" si="90"/>
        <v>0</v>
      </c>
      <c r="O223" s="698"/>
      <c r="P223" s="698"/>
      <c r="Q223" s="698"/>
      <c r="R223" s="698"/>
      <c r="S223" s="698"/>
      <c r="T223" s="698"/>
      <c r="U223" s="699" t="e">
        <f t="shared" si="89"/>
        <v>#DIV/0!</v>
      </c>
      <c r="V223" s="665"/>
      <c r="W223" s="672"/>
      <c r="X223" s="672"/>
      <c r="Y223" s="643" t="s">
        <v>1388</v>
      </c>
    </row>
    <row r="224" spans="1:25" s="185" customFormat="1" ht="22.5" customHeight="1" thickTop="1" thickBot="1" x14ac:dyDescent="0.3">
      <c r="A224" s="671" t="s">
        <v>1386</v>
      </c>
      <c r="B224" s="665" t="s">
        <v>1403</v>
      </c>
      <c r="C224" s="665" t="s">
        <v>1456</v>
      </c>
      <c r="D224" s="665" t="s">
        <v>1456</v>
      </c>
      <c r="E224" s="666" t="s">
        <v>1403</v>
      </c>
      <c r="F224" s="665"/>
      <c r="G224" s="665"/>
      <c r="H224" s="667"/>
      <c r="I224" s="667"/>
      <c r="J224" s="668" t="s">
        <v>1702</v>
      </c>
      <c r="K224" s="698"/>
      <c r="L224" s="698"/>
      <c r="M224" s="698"/>
      <c r="N224" s="698">
        <f t="shared" si="90"/>
        <v>0</v>
      </c>
      <c r="O224" s="698"/>
      <c r="P224" s="698"/>
      <c r="Q224" s="698"/>
      <c r="R224" s="698"/>
      <c r="S224" s="698"/>
      <c r="T224" s="698"/>
      <c r="U224" s="699" t="e">
        <f t="shared" si="89"/>
        <v>#DIV/0!</v>
      </c>
      <c r="V224" s="671"/>
      <c r="W224" s="672"/>
      <c r="X224" s="672"/>
      <c r="Y224" s="643" t="s">
        <v>1388</v>
      </c>
    </row>
    <row r="225" spans="1:25" s="185" customFormat="1" ht="22.5" customHeight="1" thickTop="1" thickBot="1" x14ac:dyDescent="0.3">
      <c r="A225" s="658" t="s">
        <v>1386</v>
      </c>
      <c r="B225" s="659" t="s">
        <v>1403</v>
      </c>
      <c r="C225" s="659" t="s">
        <v>1456</v>
      </c>
      <c r="D225" s="659" t="s">
        <v>1479</v>
      </c>
      <c r="E225" s="659"/>
      <c r="F225" s="659"/>
      <c r="G225" s="659"/>
      <c r="H225" s="660"/>
      <c r="I225" s="660"/>
      <c r="J225" s="661" t="s">
        <v>1703</v>
      </c>
      <c r="K225" s="702"/>
      <c r="L225" s="702"/>
      <c r="M225" s="702"/>
      <c r="N225" s="702">
        <f t="shared" si="90"/>
        <v>0</v>
      </c>
      <c r="O225" s="702"/>
      <c r="P225" s="702"/>
      <c r="Q225" s="702"/>
      <c r="R225" s="702"/>
      <c r="S225" s="702"/>
      <c r="T225" s="702"/>
      <c r="U225" s="703" t="e">
        <f t="shared" si="89"/>
        <v>#DIV/0!</v>
      </c>
      <c r="V225" s="659"/>
      <c r="W225" s="664"/>
      <c r="X225" s="664"/>
      <c r="Y225" s="643" t="s">
        <v>1388</v>
      </c>
    </row>
    <row r="226" spans="1:25" s="185" customFormat="1" ht="22.5" customHeight="1" thickTop="1" thickBot="1" x14ac:dyDescent="0.3">
      <c r="A226" s="658" t="s">
        <v>1386</v>
      </c>
      <c r="B226" s="659" t="s">
        <v>1403</v>
      </c>
      <c r="C226" s="659" t="s">
        <v>1456</v>
      </c>
      <c r="D226" s="659" t="s">
        <v>1483</v>
      </c>
      <c r="E226" s="659"/>
      <c r="F226" s="659"/>
      <c r="G226" s="659"/>
      <c r="H226" s="660"/>
      <c r="I226" s="660"/>
      <c r="J226" s="661" t="s">
        <v>1704</v>
      </c>
      <c r="K226" s="702"/>
      <c r="L226" s="702"/>
      <c r="M226" s="702"/>
      <c r="N226" s="702">
        <f t="shared" si="90"/>
        <v>0</v>
      </c>
      <c r="O226" s="702"/>
      <c r="P226" s="702"/>
      <c r="Q226" s="702"/>
      <c r="R226" s="702"/>
      <c r="S226" s="702"/>
      <c r="T226" s="702"/>
      <c r="U226" s="703" t="e">
        <f t="shared" si="89"/>
        <v>#DIV/0!</v>
      </c>
      <c r="V226" s="659"/>
      <c r="W226" s="664"/>
      <c r="X226" s="664"/>
      <c r="Y226" s="643" t="s">
        <v>1388</v>
      </c>
    </row>
    <row r="227" spans="1:25" s="185" customFormat="1" ht="22.5" customHeight="1" thickTop="1" thickBot="1" x14ac:dyDescent="0.3">
      <c r="A227" s="658" t="s">
        <v>1386</v>
      </c>
      <c r="B227" s="659" t="s">
        <v>1403</v>
      </c>
      <c r="C227" s="659" t="s">
        <v>1456</v>
      </c>
      <c r="D227" s="659" t="s">
        <v>1487</v>
      </c>
      <c r="E227" s="659"/>
      <c r="F227" s="659"/>
      <c r="G227" s="659"/>
      <c r="H227" s="660"/>
      <c r="I227" s="660"/>
      <c r="J227" s="661" t="s">
        <v>1705</v>
      </c>
      <c r="K227" s="702"/>
      <c r="L227" s="702"/>
      <c r="M227" s="702"/>
      <c r="N227" s="702">
        <f t="shared" si="90"/>
        <v>0</v>
      </c>
      <c r="O227" s="702"/>
      <c r="P227" s="702"/>
      <c r="Q227" s="702"/>
      <c r="R227" s="702"/>
      <c r="S227" s="702"/>
      <c r="T227" s="702"/>
      <c r="U227" s="703" t="e">
        <f t="shared" si="89"/>
        <v>#DIV/0!</v>
      </c>
      <c r="V227" s="659"/>
      <c r="W227" s="664"/>
      <c r="X227" s="664"/>
      <c r="Y227" s="643" t="s">
        <v>1388</v>
      </c>
    </row>
    <row r="228" spans="1:25" s="185" customFormat="1" ht="22.5" customHeight="1" thickTop="1" thickBot="1" x14ac:dyDescent="0.3">
      <c r="A228" s="658" t="s">
        <v>1386</v>
      </c>
      <c r="B228" s="659" t="s">
        <v>1403</v>
      </c>
      <c r="C228" s="659" t="s">
        <v>1456</v>
      </c>
      <c r="D228" s="659" t="s">
        <v>1625</v>
      </c>
      <c r="E228" s="659"/>
      <c r="F228" s="659"/>
      <c r="G228" s="659"/>
      <c r="H228" s="660"/>
      <c r="I228" s="660"/>
      <c r="J228" s="661" t="s">
        <v>1706</v>
      </c>
      <c r="K228" s="702"/>
      <c r="L228" s="702"/>
      <c r="M228" s="702"/>
      <c r="N228" s="702">
        <f t="shared" si="90"/>
        <v>0</v>
      </c>
      <c r="O228" s="702"/>
      <c r="P228" s="702"/>
      <c r="Q228" s="702"/>
      <c r="R228" s="702"/>
      <c r="S228" s="702"/>
      <c r="T228" s="702"/>
      <c r="U228" s="703" t="e">
        <f t="shared" si="89"/>
        <v>#DIV/0!</v>
      </c>
      <c r="V228" s="659"/>
      <c r="W228" s="664"/>
      <c r="X228" s="664"/>
      <c r="Y228" s="643" t="s">
        <v>1388</v>
      </c>
    </row>
    <row r="229" spans="1:25" s="185" customFormat="1" ht="22.5" customHeight="1" thickTop="1" thickBot="1" x14ac:dyDescent="0.3">
      <c r="A229" s="658" t="s">
        <v>1386</v>
      </c>
      <c r="B229" s="659" t="s">
        <v>1403</v>
      </c>
      <c r="C229" s="659" t="s">
        <v>1456</v>
      </c>
      <c r="D229" s="659" t="s">
        <v>1627</v>
      </c>
      <c r="E229" s="659"/>
      <c r="F229" s="659"/>
      <c r="G229" s="659"/>
      <c r="H229" s="660"/>
      <c r="I229" s="660"/>
      <c r="J229" s="661" t="s">
        <v>1707</v>
      </c>
      <c r="K229" s="702"/>
      <c r="L229" s="702"/>
      <c r="M229" s="702"/>
      <c r="N229" s="702">
        <f t="shared" si="90"/>
        <v>0</v>
      </c>
      <c r="O229" s="702"/>
      <c r="P229" s="702"/>
      <c r="Q229" s="702"/>
      <c r="R229" s="702"/>
      <c r="S229" s="702"/>
      <c r="T229" s="702"/>
      <c r="U229" s="703" t="e">
        <f t="shared" si="89"/>
        <v>#DIV/0!</v>
      </c>
      <c r="V229" s="659"/>
      <c r="W229" s="664"/>
      <c r="X229" s="664"/>
      <c r="Y229" s="643" t="s">
        <v>1388</v>
      </c>
    </row>
    <row r="230" spans="1:25" s="185" customFormat="1" ht="22.5" customHeight="1" thickTop="1" thickBot="1" x14ac:dyDescent="0.3">
      <c r="A230" s="658" t="s">
        <v>1386</v>
      </c>
      <c r="B230" s="659" t="s">
        <v>1403</v>
      </c>
      <c r="C230" s="659" t="s">
        <v>1456</v>
      </c>
      <c r="D230" s="659" t="s">
        <v>1629</v>
      </c>
      <c r="E230" s="659"/>
      <c r="F230" s="659"/>
      <c r="G230" s="659"/>
      <c r="H230" s="660"/>
      <c r="I230" s="660"/>
      <c r="J230" s="661" t="s">
        <v>1708</v>
      </c>
      <c r="K230" s="702"/>
      <c r="L230" s="702"/>
      <c r="M230" s="702"/>
      <c r="N230" s="702">
        <f t="shared" si="90"/>
        <v>0</v>
      </c>
      <c r="O230" s="702"/>
      <c r="P230" s="702"/>
      <c r="Q230" s="702"/>
      <c r="R230" s="702"/>
      <c r="S230" s="702"/>
      <c r="T230" s="702"/>
      <c r="U230" s="703" t="e">
        <f t="shared" si="89"/>
        <v>#DIV/0!</v>
      </c>
      <c r="V230" s="659"/>
      <c r="W230" s="664" t="s">
        <v>1709</v>
      </c>
      <c r="X230" s="664"/>
      <c r="Y230" s="643" t="s">
        <v>1388</v>
      </c>
    </row>
    <row r="231" spans="1:25" s="185" customFormat="1" ht="22.5" customHeight="1" thickTop="1" thickBot="1" x14ac:dyDescent="0.3">
      <c r="A231" s="658" t="s">
        <v>1386</v>
      </c>
      <c r="B231" s="659" t="s">
        <v>1403</v>
      </c>
      <c r="C231" s="659" t="s">
        <v>1456</v>
      </c>
      <c r="D231" s="659" t="s">
        <v>1631</v>
      </c>
      <c r="E231" s="659"/>
      <c r="F231" s="659"/>
      <c r="G231" s="659"/>
      <c r="H231" s="660"/>
      <c r="I231" s="660"/>
      <c r="J231" s="661" t="s">
        <v>1309</v>
      </c>
      <c r="K231" s="702">
        <f>+K232+K233+K234</f>
        <v>0</v>
      </c>
      <c r="L231" s="702">
        <f>+L232+L233+L234</f>
        <v>0</v>
      </c>
      <c r="M231" s="702">
        <f>+M232+M233+M234</f>
        <v>0</v>
      </c>
      <c r="N231" s="702">
        <f t="shared" si="90"/>
        <v>0</v>
      </c>
      <c r="O231" s="702">
        <f t="shared" ref="O231:T231" si="97">+O232+O233+O234</f>
        <v>0</v>
      </c>
      <c r="P231" s="702">
        <f t="shared" si="97"/>
        <v>0</v>
      </c>
      <c r="Q231" s="702">
        <f t="shared" si="97"/>
        <v>0</v>
      </c>
      <c r="R231" s="702">
        <f t="shared" si="97"/>
        <v>0</v>
      </c>
      <c r="S231" s="702">
        <f>+S232+S233+S234</f>
        <v>0</v>
      </c>
      <c r="T231" s="702">
        <f t="shared" si="97"/>
        <v>0</v>
      </c>
      <c r="U231" s="703" t="e">
        <f t="shared" si="89"/>
        <v>#DIV/0!</v>
      </c>
      <c r="V231" s="659"/>
      <c r="W231" s="664" t="s">
        <v>1710</v>
      </c>
      <c r="X231" s="664"/>
      <c r="Y231" s="643" t="s">
        <v>1388</v>
      </c>
    </row>
    <row r="232" spans="1:25" s="185" customFormat="1" ht="22.5" customHeight="1" thickTop="1" thickBot="1" x14ac:dyDescent="0.3">
      <c r="A232" s="671" t="s">
        <v>1386</v>
      </c>
      <c r="B232" s="665" t="s">
        <v>1403</v>
      </c>
      <c r="C232" s="665" t="s">
        <v>1456</v>
      </c>
      <c r="D232" s="665" t="s">
        <v>1631</v>
      </c>
      <c r="E232" s="666" t="s">
        <v>1390</v>
      </c>
      <c r="F232" s="665"/>
      <c r="G232" s="665"/>
      <c r="H232" s="667"/>
      <c r="I232" s="667"/>
      <c r="J232" s="668" t="s">
        <v>1711</v>
      </c>
      <c r="K232" s="698"/>
      <c r="L232" s="698"/>
      <c r="M232" s="698"/>
      <c r="N232" s="698">
        <f t="shared" si="90"/>
        <v>0</v>
      </c>
      <c r="O232" s="698"/>
      <c r="P232" s="698"/>
      <c r="Q232" s="698"/>
      <c r="R232" s="698"/>
      <c r="S232" s="698"/>
      <c r="T232" s="698"/>
      <c r="U232" s="699" t="e">
        <f t="shared" si="89"/>
        <v>#DIV/0!</v>
      </c>
      <c r="V232" s="671"/>
      <c r="W232" s="672" t="s">
        <v>1712</v>
      </c>
      <c r="X232" s="672"/>
      <c r="Y232" s="643" t="s">
        <v>1388</v>
      </c>
    </row>
    <row r="233" spans="1:25" s="185" customFormat="1" ht="22.5" customHeight="1" thickTop="1" thickBot="1" x14ac:dyDescent="0.3">
      <c r="A233" s="671" t="s">
        <v>1386</v>
      </c>
      <c r="B233" s="665" t="s">
        <v>1403</v>
      </c>
      <c r="C233" s="665" t="s">
        <v>1456</v>
      </c>
      <c r="D233" s="665" t="s">
        <v>1631</v>
      </c>
      <c r="E233" s="666" t="s">
        <v>1403</v>
      </c>
      <c r="F233" s="665"/>
      <c r="G233" s="665"/>
      <c r="H233" s="667"/>
      <c r="I233" s="667"/>
      <c r="J233" s="668" t="s">
        <v>1713</v>
      </c>
      <c r="K233" s="698"/>
      <c r="L233" s="698"/>
      <c r="M233" s="698"/>
      <c r="N233" s="698">
        <f t="shared" si="90"/>
        <v>0</v>
      </c>
      <c r="O233" s="698"/>
      <c r="P233" s="698"/>
      <c r="Q233" s="698"/>
      <c r="R233" s="698"/>
      <c r="S233" s="698"/>
      <c r="T233" s="698"/>
      <c r="U233" s="699" t="e">
        <f t="shared" si="89"/>
        <v>#DIV/0!</v>
      </c>
      <c r="V233" s="665"/>
      <c r="W233" s="672" t="s">
        <v>1714</v>
      </c>
      <c r="X233" s="672"/>
      <c r="Y233" s="643" t="s">
        <v>1388</v>
      </c>
    </row>
    <row r="234" spans="1:25" s="185" customFormat="1" ht="22.5" customHeight="1" thickTop="1" thickBot="1" x14ac:dyDescent="0.3">
      <c r="A234" s="671" t="s">
        <v>1386</v>
      </c>
      <c r="B234" s="665" t="s">
        <v>1403</v>
      </c>
      <c r="C234" s="665" t="s">
        <v>1456</v>
      </c>
      <c r="D234" s="665" t="s">
        <v>1631</v>
      </c>
      <c r="E234" s="666" t="s">
        <v>1427</v>
      </c>
      <c r="F234" s="665"/>
      <c r="G234" s="665"/>
      <c r="H234" s="667"/>
      <c r="I234" s="667"/>
      <c r="J234" s="668" t="s">
        <v>1715</v>
      </c>
      <c r="K234" s="698"/>
      <c r="L234" s="698"/>
      <c r="M234" s="698"/>
      <c r="N234" s="698">
        <f t="shared" si="90"/>
        <v>0</v>
      </c>
      <c r="O234" s="698"/>
      <c r="P234" s="698"/>
      <c r="Q234" s="698"/>
      <c r="R234" s="698"/>
      <c r="S234" s="698"/>
      <c r="T234" s="698"/>
      <c r="U234" s="699" t="e">
        <f t="shared" si="89"/>
        <v>#DIV/0!</v>
      </c>
      <c r="V234" s="671"/>
      <c r="W234" s="672" t="s">
        <v>1716</v>
      </c>
      <c r="X234" s="672"/>
      <c r="Y234" s="643" t="s">
        <v>1388</v>
      </c>
    </row>
    <row r="235" spans="1:25" s="185" customFormat="1" ht="22.5" customHeight="1" thickTop="1" thickBot="1" x14ac:dyDescent="0.3">
      <c r="A235" s="658" t="s">
        <v>1386</v>
      </c>
      <c r="B235" s="659" t="s">
        <v>1403</v>
      </c>
      <c r="C235" s="659" t="s">
        <v>1456</v>
      </c>
      <c r="D235" s="659" t="s">
        <v>1717</v>
      </c>
      <c r="E235" s="659"/>
      <c r="F235" s="659"/>
      <c r="G235" s="659"/>
      <c r="H235" s="660"/>
      <c r="I235" s="660"/>
      <c r="J235" s="661" t="s">
        <v>1718</v>
      </c>
      <c r="K235" s="702">
        <f>+K236+K239</f>
        <v>0</v>
      </c>
      <c r="L235" s="702">
        <f>+L236+L239</f>
        <v>0</v>
      </c>
      <c r="M235" s="702">
        <f>+M236+M239</f>
        <v>0</v>
      </c>
      <c r="N235" s="702">
        <f t="shared" si="90"/>
        <v>0</v>
      </c>
      <c r="O235" s="702">
        <f t="shared" ref="O235:T235" si="98">+O236+O239</f>
        <v>0</v>
      </c>
      <c r="P235" s="702">
        <f t="shared" si="98"/>
        <v>0</v>
      </c>
      <c r="Q235" s="702">
        <f t="shared" si="98"/>
        <v>0</v>
      </c>
      <c r="R235" s="702">
        <f t="shared" si="98"/>
        <v>0</v>
      </c>
      <c r="S235" s="702">
        <f>+S236+S239</f>
        <v>0</v>
      </c>
      <c r="T235" s="702">
        <f t="shared" si="98"/>
        <v>0</v>
      </c>
      <c r="U235" s="703" t="e">
        <f t="shared" si="89"/>
        <v>#DIV/0!</v>
      </c>
      <c r="V235" s="659"/>
      <c r="W235" s="659" t="s">
        <v>1719</v>
      </c>
      <c r="X235" s="659"/>
      <c r="Y235" s="643" t="s">
        <v>1388</v>
      </c>
    </row>
    <row r="236" spans="1:25" s="713" customFormat="1" ht="22.5" customHeight="1" thickTop="1" thickBot="1" x14ac:dyDescent="0.3">
      <c r="A236" s="671" t="s">
        <v>1386</v>
      </c>
      <c r="B236" s="666" t="s">
        <v>1403</v>
      </c>
      <c r="C236" s="666" t="s">
        <v>1456</v>
      </c>
      <c r="D236" s="666" t="s">
        <v>1717</v>
      </c>
      <c r="E236" s="666" t="s">
        <v>1390</v>
      </c>
      <c r="F236" s="666"/>
      <c r="G236" s="666"/>
      <c r="H236" s="673"/>
      <c r="I236" s="673"/>
      <c r="J236" s="680" t="s">
        <v>1720</v>
      </c>
      <c r="K236" s="711">
        <f>+K237+K238</f>
        <v>0</v>
      </c>
      <c r="L236" s="711">
        <f>+L237+L238</f>
        <v>0</v>
      </c>
      <c r="M236" s="711">
        <f>+M237+M238</f>
        <v>0</v>
      </c>
      <c r="N236" s="711">
        <f t="shared" si="90"/>
        <v>0</v>
      </c>
      <c r="O236" s="711">
        <f t="shared" ref="O236:T236" si="99">+O237+O238</f>
        <v>0</v>
      </c>
      <c r="P236" s="711">
        <f t="shared" si="99"/>
        <v>0</v>
      </c>
      <c r="Q236" s="711">
        <f t="shared" si="99"/>
        <v>0</v>
      </c>
      <c r="R236" s="711">
        <f t="shared" si="99"/>
        <v>0</v>
      </c>
      <c r="S236" s="711">
        <f>+S237+S238</f>
        <v>0</v>
      </c>
      <c r="T236" s="711">
        <f t="shared" si="99"/>
        <v>0</v>
      </c>
      <c r="U236" s="712" t="e">
        <f t="shared" si="89"/>
        <v>#DIV/0!</v>
      </c>
      <c r="V236" s="666"/>
      <c r="W236" s="666" t="s">
        <v>1721</v>
      </c>
      <c r="X236" s="666"/>
      <c r="Y236" s="643" t="s">
        <v>1388</v>
      </c>
    </row>
    <row r="237" spans="1:25" s="182" customFormat="1" ht="22.5" customHeight="1" thickTop="1" thickBot="1" x14ac:dyDescent="0.3">
      <c r="A237" s="677" t="s">
        <v>1386</v>
      </c>
      <c r="B237" s="673" t="s">
        <v>1403</v>
      </c>
      <c r="C237" s="673" t="s">
        <v>1456</v>
      </c>
      <c r="D237" s="673" t="s">
        <v>1717</v>
      </c>
      <c r="E237" s="673" t="s">
        <v>1390</v>
      </c>
      <c r="F237" s="666" t="s">
        <v>1390</v>
      </c>
      <c r="G237" s="673"/>
      <c r="H237" s="673"/>
      <c r="I237" s="673"/>
      <c r="J237" s="683" t="s">
        <v>1722</v>
      </c>
      <c r="K237" s="711"/>
      <c r="L237" s="711"/>
      <c r="M237" s="711"/>
      <c r="N237" s="711">
        <f t="shared" si="90"/>
        <v>0</v>
      </c>
      <c r="O237" s="711"/>
      <c r="P237" s="711"/>
      <c r="Q237" s="711"/>
      <c r="R237" s="711"/>
      <c r="S237" s="711"/>
      <c r="T237" s="711"/>
      <c r="U237" s="712" t="e">
        <f t="shared" si="89"/>
        <v>#DIV/0!</v>
      </c>
      <c r="V237" s="666"/>
      <c r="W237" s="666"/>
      <c r="X237" s="666"/>
      <c r="Y237" s="643"/>
    </row>
    <row r="238" spans="1:25" s="182" customFormat="1" ht="22.5" customHeight="1" thickTop="1" thickBot="1" x14ac:dyDescent="0.3">
      <c r="A238" s="677" t="s">
        <v>1386</v>
      </c>
      <c r="B238" s="673" t="s">
        <v>1403</v>
      </c>
      <c r="C238" s="673" t="s">
        <v>1456</v>
      </c>
      <c r="D238" s="673" t="s">
        <v>1717</v>
      </c>
      <c r="E238" s="673" t="s">
        <v>1390</v>
      </c>
      <c r="F238" s="666" t="s">
        <v>1403</v>
      </c>
      <c r="G238" s="673"/>
      <c r="H238" s="673"/>
      <c r="I238" s="673"/>
      <c r="J238" s="683" t="s">
        <v>1723</v>
      </c>
      <c r="K238" s="711"/>
      <c r="L238" s="711"/>
      <c r="M238" s="711"/>
      <c r="N238" s="711">
        <f t="shared" si="90"/>
        <v>0</v>
      </c>
      <c r="O238" s="711"/>
      <c r="P238" s="711"/>
      <c r="Q238" s="711"/>
      <c r="R238" s="711"/>
      <c r="S238" s="711"/>
      <c r="T238" s="711"/>
      <c r="U238" s="712" t="e">
        <f t="shared" si="89"/>
        <v>#DIV/0!</v>
      </c>
      <c r="V238" s="666"/>
      <c r="W238" s="666"/>
      <c r="X238" s="666"/>
      <c r="Y238" s="643"/>
    </row>
    <row r="239" spans="1:25" s="713" customFormat="1" ht="22.5" customHeight="1" thickTop="1" thickBot="1" x14ac:dyDescent="0.3">
      <c r="A239" s="671" t="s">
        <v>1386</v>
      </c>
      <c r="B239" s="666" t="s">
        <v>1403</v>
      </c>
      <c r="C239" s="666" t="s">
        <v>1456</v>
      </c>
      <c r="D239" s="666" t="s">
        <v>1717</v>
      </c>
      <c r="E239" s="666" t="s">
        <v>1403</v>
      </c>
      <c r="F239" s="666"/>
      <c r="G239" s="666"/>
      <c r="H239" s="673"/>
      <c r="I239" s="673"/>
      <c r="J239" s="680" t="s">
        <v>1724</v>
      </c>
      <c r="K239" s="711"/>
      <c r="L239" s="711"/>
      <c r="M239" s="711"/>
      <c r="N239" s="711">
        <f t="shared" si="90"/>
        <v>0</v>
      </c>
      <c r="O239" s="711"/>
      <c r="P239" s="711"/>
      <c r="Q239" s="711"/>
      <c r="R239" s="711"/>
      <c r="S239" s="711"/>
      <c r="T239" s="711"/>
      <c r="U239" s="712" t="e">
        <f t="shared" si="89"/>
        <v>#DIV/0!</v>
      </c>
      <c r="V239" s="666"/>
      <c r="W239" s="666"/>
      <c r="X239" s="666"/>
      <c r="Y239" s="643" t="s">
        <v>1388</v>
      </c>
    </row>
    <row r="240" spans="1:25" s="185" customFormat="1" ht="22.5" customHeight="1" thickTop="1" thickBot="1" x14ac:dyDescent="0.3">
      <c r="A240" s="658">
        <v>1</v>
      </c>
      <c r="B240" s="659" t="s">
        <v>1403</v>
      </c>
      <c r="C240" s="659" t="s">
        <v>1456</v>
      </c>
      <c r="D240" s="659" t="s">
        <v>1725</v>
      </c>
      <c r="E240" s="659"/>
      <c r="F240" s="659"/>
      <c r="G240" s="659"/>
      <c r="H240" s="660"/>
      <c r="I240" s="660"/>
      <c r="J240" s="661" t="s">
        <v>1726</v>
      </c>
      <c r="K240" s="702">
        <f>+K241+K242</f>
        <v>0</v>
      </c>
      <c r="L240" s="702">
        <f>+L241+L242</f>
        <v>0</v>
      </c>
      <c r="M240" s="702">
        <f>+M241+M242</f>
        <v>0</v>
      </c>
      <c r="N240" s="702">
        <f t="shared" si="90"/>
        <v>0</v>
      </c>
      <c r="O240" s="702">
        <f t="shared" ref="O240:T240" si="100">+O241+O242</f>
        <v>0</v>
      </c>
      <c r="P240" s="702">
        <f t="shared" si="100"/>
        <v>0</v>
      </c>
      <c r="Q240" s="702">
        <f t="shared" si="100"/>
        <v>0</v>
      </c>
      <c r="R240" s="702">
        <f t="shared" si="100"/>
        <v>0</v>
      </c>
      <c r="S240" s="702">
        <f>+S241+S242</f>
        <v>0</v>
      </c>
      <c r="T240" s="702">
        <f t="shared" si="100"/>
        <v>0</v>
      </c>
      <c r="U240" s="703" t="e">
        <f t="shared" si="89"/>
        <v>#DIV/0!</v>
      </c>
      <c r="V240" s="659"/>
      <c r="W240" s="659"/>
      <c r="X240" s="659"/>
      <c r="Y240" s="643"/>
    </row>
    <row r="241" spans="1:25" s="710" customFormat="1" ht="22.5" customHeight="1" thickTop="1" thickBot="1" x14ac:dyDescent="0.3">
      <c r="A241" s="677">
        <v>1</v>
      </c>
      <c r="B241" s="673" t="s">
        <v>1403</v>
      </c>
      <c r="C241" s="673" t="s">
        <v>1456</v>
      </c>
      <c r="D241" s="673" t="s">
        <v>1725</v>
      </c>
      <c r="E241" s="666" t="s">
        <v>1390</v>
      </c>
      <c r="F241" s="673"/>
      <c r="G241" s="673"/>
      <c r="H241" s="673"/>
      <c r="I241" s="673"/>
      <c r="J241" s="683" t="s">
        <v>1727</v>
      </c>
      <c r="K241" s="707"/>
      <c r="L241" s="707"/>
      <c r="M241" s="707"/>
      <c r="N241" s="707">
        <f t="shared" si="90"/>
        <v>0</v>
      </c>
      <c r="O241" s="707"/>
      <c r="P241" s="707"/>
      <c r="Q241" s="707"/>
      <c r="R241" s="707"/>
      <c r="S241" s="707"/>
      <c r="T241" s="707"/>
      <c r="U241" s="708" t="e">
        <f t="shared" si="89"/>
        <v>#DIV/0!</v>
      </c>
      <c r="V241" s="673"/>
      <c r="W241" s="673"/>
      <c r="X241" s="673"/>
      <c r="Y241" s="686"/>
    </row>
    <row r="242" spans="1:25" s="710" customFormat="1" ht="22.5" customHeight="1" thickTop="1" thickBot="1" x14ac:dyDescent="0.3">
      <c r="A242" s="677">
        <v>1</v>
      </c>
      <c r="B242" s="673" t="s">
        <v>1403</v>
      </c>
      <c r="C242" s="673" t="s">
        <v>1456</v>
      </c>
      <c r="D242" s="673" t="s">
        <v>1725</v>
      </c>
      <c r="E242" s="666" t="s">
        <v>1403</v>
      </c>
      <c r="F242" s="673"/>
      <c r="G242" s="673"/>
      <c r="H242" s="673"/>
      <c r="I242" s="673"/>
      <c r="J242" s="683" t="s">
        <v>1728</v>
      </c>
      <c r="K242" s="707"/>
      <c r="L242" s="707"/>
      <c r="M242" s="707"/>
      <c r="N242" s="707">
        <f t="shared" si="90"/>
        <v>0</v>
      </c>
      <c r="O242" s="707"/>
      <c r="P242" s="707"/>
      <c r="Q242" s="707"/>
      <c r="R242" s="707"/>
      <c r="S242" s="707"/>
      <c r="T242" s="707"/>
      <c r="U242" s="708" t="e">
        <f t="shared" si="89"/>
        <v>#DIV/0!</v>
      </c>
      <c r="V242" s="673"/>
      <c r="W242" s="673"/>
      <c r="X242" s="673"/>
      <c r="Y242" s="686"/>
    </row>
    <row r="243" spans="1:25" s="185" customFormat="1" ht="22.5" customHeight="1" thickTop="1" thickBot="1" x14ac:dyDescent="0.3">
      <c r="A243" s="651" t="s">
        <v>1386</v>
      </c>
      <c r="B243" s="652" t="s">
        <v>1403</v>
      </c>
      <c r="C243" s="652" t="s">
        <v>1479</v>
      </c>
      <c r="D243" s="652"/>
      <c r="E243" s="652"/>
      <c r="F243" s="652"/>
      <c r="G243" s="652"/>
      <c r="H243" s="653"/>
      <c r="I243" s="653"/>
      <c r="J243" s="654" t="s">
        <v>1729</v>
      </c>
      <c r="K243" s="714">
        <f t="shared" ref="K243:T243" si="101">+K244+K246+K247+K253+K254+K255</f>
        <v>0</v>
      </c>
      <c r="L243" s="714">
        <f t="shared" si="101"/>
        <v>0</v>
      </c>
      <c r="M243" s="714">
        <f t="shared" si="101"/>
        <v>0</v>
      </c>
      <c r="N243" s="714">
        <f t="shared" si="101"/>
        <v>0</v>
      </c>
      <c r="O243" s="714">
        <f t="shared" si="101"/>
        <v>0</v>
      </c>
      <c r="P243" s="714">
        <f t="shared" si="101"/>
        <v>0</v>
      </c>
      <c r="Q243" s="714">
        <f t="shared" si="101"/>
        <v>0</v>
      </c>
      <c r="R243" s="714">
        <f t="shared" si="101"/>
        <v>0</v>
      </c>
      <c r="S243" s="714">
        <f t="shared" si="101"/>
        <v>0</v>
      </c>
      <c r="T243" s="714">
        <f t="shared" si="101"/>
        <v>0</v>
      </c>
      <c r="U243" s="715" t="e">
        <f t="shared" si="89"/>
        <v>#DIV/0!</v>
      </c>
      <c r="V243" s="652"/>
      <c r="W243" s="652" t="s">
        <v>1730</v>
      </c>
      <c r="X243" s="652" t="s">
        <v>1731</v>
      </c>
      <c r="Y243" s="643" t="s">
        <v>1388</v>
      </c>
    </row>
    <row r="244" spans="1:25" s="185" customFormat="1" ht="22.5" customHeight="1" thickTop="1" thickBot="1" x14ac:dyDescent="0.3">
      <c r="A244" s="658" t="s">
        <v>1386</v>
      </c>
      <c r="B244" s="659" t="s">
        <v>1403</v>
      </c>
      <c r="C244" s="659" t="s">
        <v>1479</v>
      </c>
      <c r="D244" s="659" t="s">
        <v>1390</v>
      </c>
      <c r="E244" s="659"/>
      <c r="F244" s="659"/>
      <c r="G244" s="659"/>
      <c r="H244" s="660"/>
      <c r="I244" s="660"/>
      <c r="J244" s="661" t="s">
        <v>1732</v>
      </c>
      <c r="K244" s="702">
        <f>+K245</f>
        <v>0</v>
      </c>
      <c r="L244" s="702">
        <f>+L245</f>
        <v>0</v>
      </c>
      <c r="M244" s="702">
        <f>+M245</f>
        <v>0</v>
      </c>
      <c r="N244" s="702">
        <f t="shared" ref="N244:N301" si="102">K244+L244-M244</f>
        <v>0</v>
      </c>
      <c r="O244" s="702">
        <f t="shared" ref="O244:T244" si="103">+O245</f>
        <v>0</v>
      </c>
      <c r="P244" s="702">
        <f t="shared" si="103"/>
        <v>0</v>
      </c>
      <c r="Q244" s="702">
        <f t="shared" si="103"/>
        <v>0</v>
      </c>
      <c r="R244" s="702">
        <f t="shared" si="103"/>
        <v>0</v>
      </c>
      <c r="S244" s="702">
        <f t="shared" si="103"/>
        <v>0</v>
      </c>
      <c r="T244" s="702">
        <f t="shared" si="103"/>
        <v>0</v>
      </c>
      <c r="U244" s="703" t="e">
        <f t="shared" si="89"/>
        <v>#DIV/0!</v>
      </c>
      <c r="V244" s="659"/>
      <c r="W244" s="664"/>
      <c r="X244" s="664"/>
      <c r="Y244" s="643" t="s">
        <v>1388</v>
      </c>
    </row>
    <row r="245" spans="1:25" s="185" customFormat="1" ht="22.5" customHeight="1" thickTop="1" thickBot="1" x14ac:dyDescent="0.3">
      <c r="A245" s="671" t="s">
        <v>1386</v>
      </c>
      <c r="B245" s="665" t="s">
        <v>1403</v>
      </c>
      <c r="C245" s="665" t="s">
        <v>1479</v>
      </c>
      <c r="D245" s="665" t="s">
        <v>1390</v>
      </c>
      <c r="E245" s="666" t="s">
        <v>1390</v>
      </c>
      <c r="F245" s="665"/>
      <c r="G245" s="665"/>
      <c r="H245" s="667"/>
      <c r="I245" s="667"/>
      <c r="J245" s="668" t="s">
        <v>1733</v>
      </c>
      <c r="K245" s="698"/>
      <c r="L245" s="698"/>
      <c r="M245" s="698"/>
      <c r="N245" s="698">
        <f t="shared" si="102"/>
        <v>0</v>
      </c>
      <c r="O245" s="698"/>
      <c r="P245" s="698"/>
      <c r="Q245" s="698"/>
      <c r="R245" s="698"/>
      <c r="S245" s="698"/>
      <c r="T245" s="698"/>
      <c r="U245" s="699" t="e">
        <f t="shared" si="89"/>
        <v>#DIV/0!</v>
      </c>
      <c r="V245" s="665"/>
      <c r="W245" s="672"/>
      <c r="X245" s="672"/>
      <c r="Y245" s="643" t="s">
        <v>1388</v>
      </c>
    </row>
    <row r="246" spans="1:25" s="185" customFormat="1" ht="22.5" customHeight="1" thickTop="1" thickBot="1" x14ac:dyDescent="0.3">
      <c r="A246" s="658" t="s">
        <v>1386</v>
      </c>
      <c r="B246" s="659" t="s">
        <v>1403</v>
      </c>
      <c r="C246" s="659" t="s">
        <v>1479</v>
      </c>
      <c r="D246" s="659" t="s">
        <v>1403</v>
      </c>
      <c r="E246" s="659"/>
      <c r="F246" s="659"/>
      <c r="G246" s="659"/>
      <c r="H246" s="660"/>
      <c r="I246" s="660"/>
      <c r="J246" s="661" t="s">
        <v>1734</v>
      </c>
      <c r="K246" s="702"/>
      <c r="L246" s="702"/>
      <c r="M246" s="702"/>
      <c r="N246" s="702">
        <f t="shared" si="102"/>
        <v>0</v>
      </c>
      <c r="O246" s="702"/>
      <c r="P246" s="702"/>
      <c r="Q246" s="702"/>
      <c r="R246" s="702"/>
      <c r="S246" s="702"/>
      <c r="T246" s="702"/>
      <c r="U246" s="703" t="e">
        <f t="shared" si="89"/>
        <v>#DIV/0!</v>
      </c>
      <c r="V246" s="659"/>
      <c r="W246" s="664"/>
      <c r="X246" s="664"/>
      <c r="Y246" s="643" t="s">
        <v>1388</v>
      </c>
    </row>
    <row r="247" spans="1:25" s="185" customFormat="1" ht="22.5" customHeight="1" thickTop="1" thickBot="1" x14ac:dyDescent="0.3">
      <c r="A247" s="658" t="s">
        <v>1386</v>
      </c>
      <c r="B247" s="659" t="s">
        <v>1403</v>
      </c>
      <c r="C247" s="659" t="s">
        <v>1479</v>
      </c>
      <c r="D247" s="659" t="s">
        <v>1427</v>
      </c>
      <c r="E247" s="659"/>
      <c r="F247" s="659"/>
      <c r="G247" s="659"/>
      <c r="H247" s="660"/>
      <c r="I247" s="660"/>
      <c r="J247" s="661" t="s">
        <v>1735</v>
      </c>
      <c r="K247" s="702">
        <f>+K248+K249+K250+K251+K252</f>
        <v>0</v>
      </c>
      <c r="L247" s="702">
        <f>+L248+L249+L250+L251+L252</f>
        <v>0</v>
      </c>
      <c r="M247" s="702">
        <f>+M248+M249+M250+M251+M252</f>
        <v>0</v>
      </c>
      <c r="N247" s="702">
        <f t="shared" si="102"/>
        <v>0</v>
      </c>
      <c r="O247" s="702">
        <f t="shared" ref="O247:T247" si="104">+O248+O249+O250+O251+O252</f>
        <v>0</v>
      </c>
      <c r="P247" s="702">
        <f t="shared" si="104"/>
        <v>0</v>
      </c>
      <c r="Q247" s="702">
        <f t="shared" si="104"/>
        <v>0</v>
      </c>
      <c r="R247" s="702">
        <f t="shared" si="104"/>
        <v>0</v>
      </c>
      <c r="S247" s="702">
        <f t="shared" si="104"/>
        <v>0</v>
      </c>
      <c r="T247" s="702">
        <f t="shared" si="104"/>
        <v>0</v>
      </c>
      <c r="U247" s="703" t="e">
        <f t="shared" si="89"/>
        <v>#DIV/0!</v>
      </c>
      <c r="V247" s="659"/>
      <c r="W247" s="664"/>
      <c r="X247" s="664"/>
      <c r="Y247" s="643" t="s">
        <v>1388</v>
      </c>
    </row>
    <row r="248" spans="1:25" s="679" customFormat="1" ht="22.5" customHeight="1" thickTop="1" thickBot="1" x14ac:dyDescent="0.3">
      <c r="A248" s="677" t="s">
        <v>1386</v>
      </c>
      <c r="B248" s="667" t="s">
        <v>1403</v>
      </c>
      <c r="C248" s="667" t="s">
        <v>1479</v>
      </c>
      <c r="D248" s="667" t="s">
        <v>1427</v>
      </c>
      <c r="E248" s="666" t="s">
        <v>1390</v>
      </c>
      <c r="F248" s="667"/>
      <c r="G248" s="667"/>
      <c r="H248" s="667"/>
      <c r="I248" s="667"/>
      <c r="J248" s="674" t="s">
        <v>1736</v>
      </c>
      <c r="K248" s="700"/>
      <c r="L248" s="700"/>
      <c r="M248" s="700"/>
      <c r="N248" s="700">
        <f t="shared" si="102"/>
        <v>0</v>
      </c>
      <c r="O248" s="700"/>
      <c r="P248" s="700"/>
      <c r="Q248" s="700"/>
      <c r="R248" s="700"/>
      <c r="S248" s="700"/>
      <c r="T248" s="700"/>
      <c r="U248" s="701" t="e">
        <f t="shared" si="89"/>
        <v>#DIV/0!</v>
      </c>
      <c r="V248" s="677"/>
      <c r="W248" s="678"/>
      <c r="X248" s="678"/>
      <c r="Y248" s="686" t="s">
        <v>1388</v>
      </c>
    </row>
    <row r="249" spans="1:25" s="679" customFormat="1" ht="22.5" customHeight="1" thickTop="1" thickBot="1" x14ac:dyDescent="0.3">
      <c r="A249" s="677" t="s">
        <v>1386</v>
      </c>
      <c r="B249" s="667" t="s">
        <v>1403</v>
      </c>
      <c r="C249" s="667" t="s">
        <v>1479</v>
      </c>
      <c r="D249" s="667" t="s">
        <v>1427</v>
      </c>
      <c r="E249" s="666" t="s">
        <v>1403</v>
      </c>
      <c r="F249" s="667"/>
      <c r="G249" s="667"/>
      <c r="H249" s="667"/>
      <c r="I249" s="667"/>
      <c r="J249" s="674" t="s">
        <v>1737</v>
      </c>
      <c r="K249" s="700"/>
      <c r="L249" s="700"/>
      <c r="M249" s="700"/>
      <c r="N249" s="700">
        <f t="shared" si="102"/>
        <v>0</v>
      </c>
      <c r="O249" s="700"/>
      <c r="P249" s="700"/>
      <c r="Q249" s="700"/>
      <c r="R249" s="700"/>
      <c r="S249" s="700"/>
      <c r="T249" s="700"/>
      <c r="U249" s="701" t="e">
        <f t="shared" si="89"/>
        <v>#DIV/0!</v>
      </c>
      <c r="V249" s="677"/>
      <c r="W249" s="678"/>
      <c r="X249" s="678"/>
      <c r="Y249" s="686" t="s">
        <v>1388</v>
      </c>
    </row>
    <row r="250" spans="1:25" s="679" customFormat="1" ht="22.5" customHeight="1" thickTop="1" thickBot="1" x14ac:dyDescent="0.3">
      <c r="A250" s="677" t="s">
        <v>1386</v>
      </c>
      <c r="B250" s="667" t="s">
        <v>1403</v>
      </c>
      <c r="C250" s="667" t="s">
        <v>1479</v>
      </c>
      <c r="D250" s="667" t="s">
        <v>1427</v>
      </c>
      <c r="E250" s="666" t="s">
        <v>1427</v>
      </c>
      <c r="F250" s="667"/>
      <c r="G250" s="667"/>
      <c r="H250" s="667"/>
      <c r="I250" s="667"/>
      <c r="J250" s="674" t="s">
        <v>1738</v>
      </c>
      <c r="K250" s="700"/>
      <c r="L250" s="700"/>
      <c r="M250" s="700"/>
      <c r="N250" s="700">
        <f t="shared" si="102"/>
        <v>0</v>
      </c>
      <c r="O250" s="700"/>
      <c r="P250" s="700"/>
      <c r="Q250" s="700"/>
      <c r="R250" s="700"/>
      <c r="S250" s="700"/>
      <c r="T250" s="700"/>
      <c r="U250" s="701" t="e">
        <f t="shared" si="89"/>
        <v>#DIV/0!</v>
      </c>
      <c r="V250" s="677"/>
      <c r="W250" s="678"/>
      <c r="X250" s="678"/>
      <c r="Y250" s="686" t="s">
        <v>1388</v>
      </c>
    </row>
    <row r="251" spans="1:25" s="679" customFormat="1" ht="22.5" customHeight="1" thickTop="1" thickBot="1" x14ac:dyDescent="0.3">
      <c r="A251" s="677" t="s">
        <v>1386</v>
      </c>
      <c r="B251" s="667" t="s">
        <v>1403</v>
      </c>
      <c r="C251" s="667" t="s">
        <v>1479</v>
      </c>
      <c r="D251" s="667" t="s">
        <v>1427</v>
      </c>
      <c r="E251" s="666" t="s">
        <v>1431</v>
      </c>
      <c r="F251" s="667"/>
      <c r="G251" s="667"/>
      <c r="H251" s="667"/>
      <c r="I251" s="667"/>
      <c r="J251" s="674" t="s">
        <v>1739</v>
      </c>
      <c r="K251" s="700"/>
      <c r="L251" s="700"/>
      <c r="M251" s="700"/>
      <c r="N251" s="700">
        <f t="shared" si="102"/>
        <v>0</v>
      </c>
      <c r="O251" s="700"/>
      <c r="P251" s="700"/>
      <c r="Q251" s="700"/>
      <c r="R251" s="700"/>
      <c r="S251" s="700"/>
      <c r="T251" s="700"/>
      <c r="U251" s="701" t="e">
        <f t="shared" si="89"/>
        <v>#DIV/0!</v>
      </c>
      <c r="V251" s="677"/>
      <c r="W251" s="678"/>
      <c r="X251" s="678"/>
      <c r="Y251" s="686" t="s">
        <v>1388</v>
      </c>
    </row>
    <row r="252" spans="1:25" s="679" customFormat="1" ht="22.5" customHeight="1" thickTop="1" thickBot="1" x14ac:dyDescent="0.3">
      <c r="A252" s="677" t="s">
        <v>1386</v>
      </c>
      <c r="B252" s="667" t="s">
        <v>1403</v>
      </c>
      <c r="C252" s="667" t="s">
        <v>1479</v>
      </c>
      <c r="D252" s="667" t="s">
        <v>1427</v>
      </c>
      <c r="E252" s="666" t="s">
        <v>1456</v>
      </c>
      <c r="F252" s="667"/>
      <c r="G252" s="667"/>
      <c r="H252" s="667"/>
      <c r="I252" s="667"/>
      <c r="J252" s="674" t="s">
        <v>1740</v>
      </c>
      <c r="K252" s="700"/>
      <c r="L252" s="700"/>
      <c r="M252" s="700"/>
      <c r="N252" s="700">
        <f t="shared" si="102"/>
        <v>0</v>
      </c>
      <c r="O252" s="700"/>
      <c r="P252" s="700"/>
      <c r="Q252" s="700"/>
      <c r="R252" s="700"/>
      <c r="S252" s="700"/>
      <c r="T252" s="700"/>
      <c r="U252" s="701" t="e">
        <f t="shared" si="89"/>
        <v>#DIV/0!</v>
      </c>
      <c r="V252" s="677"/>
      <c r="W252" s="678"/>
      <c r="X252" s="678"/>
      <c r="Y252" s="686" t="s">
        <v>1388</v>
      </c>
    </row>
    <row r="253" spans="1:25" s="185" customFormat="1" ht="22.5" customHeight="1" thickTop="1" thickBot="1" x14ac:dyDescent="0.3">
      <c r="A253" s="658" t="s">
        <v>1386</v>
      </c>
      <c r="B253" s="659" t="s">
        <v>1403</v>
      </c>
      <c r="C253" s="659" t="s">
        <v>1479</v>
      </c>
      <c r="D253" s="659" t="s">
        <v>1431</v>
      </c>
      <c r="E253" s="659"/>
      <c r="F253" s="659"/>
      <c r="G253" s="659"/>
      <c r="H253" s="660"/>
      <c r="I253" s="660"/>
      <c r="J253" s="661" t="s">
        <v>1741</v>
      </c>
      <c r="K253" s="702"/>
      <c r="L253" s="702"/>
      <c r="M253" s="702"/>
      <c r="N253" s="702">
        <f t="shared" si="102"/>
        <v>0</v>
      </c>
      <c r="O253" s="702"/>
      <c r="P253" s="702"/>
      <c r="Q253" s="702"/>
      <c r="R253" s="702"/>
      <c r="S253" s="702"/>
      <c r="T253" s="702"/>
      <c r="U253" s="703" t="e">
        <f t="shared" si="89"/>
        <v>#DIV/0!</v>
      </c>
      <c r="V253" s="659"/>
      <c r="W253" s="664"/>
      <c r="X253" s="664"/>
      <c r="Y253" s="643" t="s">
        <v>1388</v>
      </c>
    </row>
    <row r="254" spans="1:25" s="185" customFormat="1" ht="22.5" customHeight="1" thickTop="1" thickBot="1" x14ac:dyDescent="0.3">
      <c r="A254" s="658" t="s">
        <v>1386</v>
      </c>
      <c r="B254" s="659" t="s">
        <v>1403</v>
      </c>
      <c r="C254" s="659" t="s">
        <v>1479</v>
      </c>
      <c r="D254" s="659" t="s">
        <v>1456</v>
      </c>
      <c r="E254" s="659"/>
      <c r="F254" s="659"/>
      <c r="G254" s="659"/>
      <c r="H254" s="660"/>
      <c r="I254" s="660"/>
      <c r="J254" s="661" t="s">
        <v>1742</v>
      </c>
      <c r="K254" s="702"/>
      <c r="L254" s="702"/>
      <c r="M254" s="702"/>
      <c r="N254" s="702">
        <f t="shared" si="102"/>
        <v>0</v>
      </c>
      <c r="O254" s="702"/>
      <c r="P254" s="702"/>
      <c r="Q254" s="702"/>
      <c r="R254" s="702"/>
      <c r="S254" s="702"/>
      <c r="T254" s="702"/>
      <c r="U254" s="703" t="e">
        <f t="shared" si="89"/>
        <v>#DIV/0!</v>
      </c>
      <c r="V254" s="659"/>
      <c r="W254" s="664"/>
      <c r="X254" s="664"/>
      <c r="Y254" s="643" t="s">
        <v>1388</v>
      </c>
    </row>
    <row r="255" spans="1:25" s="185" customFormat="1" ht="22.5" customHeight="1" thickTop="1" thickBot="1" x14ac:dyDescent="0.3">
      <c r="A255" s="658">
        <v>1</v>
      </c>
      <c r="B255" s="659" t="s">
        <v>1403</v>
      </c>
      <c r="C255" s="659" t="s">
        <v>1479</v>
      </c>
      <c r="D255" s="659" t="s">
        <v>1479</v>
      </c>
      <c r="E255" s="659"/>
      <c r="F255" s="659"/>
      <c r="G255" s="659"/>
      <c r="H255" s="660"/>
      <c r="I255" s="660"/>
      <c r="J255" s="661" t="s">
        <v>1743</v>
      </c>
      <c r="K255" s="702"/>
      <c r="L255" s="702"/>
      <c r="M255" s="702"/>
      <c r="N255" s="702">
        <f t="shared" si="102"/>
        <v>0</v>
      </c>
      <c r="O255" s="702"/>
      <c r="P255" s="702"/>
      <c r="Q255" s="702"/>
      <c r="R255" s="702"/>
      <c r="S255" s="702"/>
      <c r="T255" s="702"/>
      <c r="U255" s="703" t="e">
        <f t="shared" si="89"/>
        <v>#DIV/0!</v>
      </c>
      <c r="V255" s="659"/>
      <c r="W255" s="664"/>
      <c r="X255" s="664"/>
      <c r="Y255" s="643"/>
    </row>
    <row r="256" spans="1:25" s="185" customFormat="1" ht="22.5" customHeight="1" thickTop="1" thickBot="1" x14ac:dyDescent="0.3">
      <c r="A256" s="651" t="s">
        <v>1386</v>
      </c>
      <c r="B256" s="652" t="s">
        <v>1403</v>
      </c>
      <c r="C256" s="652" t="s">
        <v>1483</v>
      </c>
      <c r="D256" s="652"/>
      <c r="E256" s="652"/>
      <c r="F256" s="652"/>
      <c r="G256" s="652"/>
      <c r="H256" s="653"/>
      <c r="I256" s="653"/>
      <c r="J256" s="654" t="s">
        <v>1744</v>
      </c>
      <c r="K256" s="695">
        <f>+K257+K269+K281</f>
        <v>0</v>
      </c>
      <c r="L256" s="695">
        <f>+L257+L269+L281</f>
        <v>0</v>
      </c>
      <c r="M256" s="695">
        <f>+M257+M269+M281</f>
        <v>0</v>
      </c>
      <c r="N256" s="695">
        <f t="shared" si="102"/>
        <v>0</v>
      </c>
      <c r="O256" s="695">
        <f t="shared" ref="O256:T256" si="105">+O257+O269+O281</f>
        <v>0</v>
      </c>
      <c r="P256" s="695">
        <f t="shared" si="105"/>
        <v>0</v>
      </c>
      <c r="Q256" s="695">
        <f t="shared" si="105"/>
        <v>0</v>
      </c>
      <c r="R256" s="695">
        <f t="shared" si="105"/>
        <v>0</v>
      </c>
      <c r="S256" s="695">
        <f t="shared" si="105"/>
        <v>0</v>
      </c>
      <c r="T256" s="695">
        <f t="shared" si="105"/>
        <v>0</v>
      </c>
      <c r="U256" s="656" t="e">
        <f t="shared" si="89"/>
        <v>#DIV/0!</v>
      </c>
      <c r="V256" s="652"/>
      <c r="W256" s="652" t="s">
        <v>1745</v>
      </c>
      <c r="X256" s="652"/>
      <c r="Y256" s="643" t="s">
        <v>1388</v>
      </c>
    </row>
    <row r="257" spans="1:16373" s="185" customFormat="1" ht="22.5" customHeight="1" thickTop="1" thickBot="1" x14ac:dyDescent="0.3">
      <c r="A257" s="658" t="s">
        <v>1386</v>
      </c>
      <c r="B257" s="659" t="s">
        <v>1403</v>
      </c>
      <c r="C257" s="659" t="s">
        <v>1483</v>
      </c>
      <c r="D257" s="659" t="s">
        <v>1390</v>
      </c>
      <c r="E257" s="659"/>
      <c r="F257" s="659"/>
      <c r="G257" s="659"/>
      <c r="H257" s="660"/>
      <c r="I257" s="660"/>
      <c r="J257" s="661" t="s">
        <v>1746</v>
      </c>
      <c r="K257" s="687">
        <f>+K258+K260+K261+K267+K268</f>
        <v>0</v>
      </c>
      <c r="L257" s="687">
        <f>+L258+L260+L261+L267+L268</f>
        <v>0</v>
      </c>
      <c r="M257" s="687">
        <f>+M258+M260+M261+M267+M268</f>
        <v>0</v>
      </c>
      <c r="N257" s="687">
        <f t="shared" si="102"/>
        <v>0</v>
      </c>
      <c r="O257" s="687">
        <f t="shared" ref="O257:T257" si="106">+O258+O260+O261+O267+O268</f>
        <v>0</v>
      </c>
      <c r="P257" s="687">
        <f t="shared" si="106"/>
        <v>0</v>
      </c>
      <c r="Q257" s="687">
        <f t="shared" si="106"/>
        <v>0</v>
      </c>
      <c r="R257" s="687">
        <f t="shared" si="106"/>
        <v>0</v>
      </c>
      <c r="S257" s="687">
        <f t="shared" si="106"/>
        <v>0</v>
      </c>
      <c r="T257" s="687">
        <f t="shared" si="106"/>
        <v>0</v>
      </c>
      <c r="U257" s="663" t="e">
        <f t="shared" si="89"/>
        <v>#DIV/0!</v>
      </c>
      <c r="V257" s="659"/>
      <c r="W257" s="659"/>
      <c r="X257" s="659"/>
      <c r="Y257" s="643" t="s">
        <v>1388</v>
      </c>
    </row>
    <row r="258" spans="1:16373" s="185" customFormat="1" ht="22.5" customHeight="1" thickTop="1" thickBot="1" x14ac:dyDescent="0.3">
      <c r="A258" s="671" t="s">
        <v>1386</v>
      </c>
      <c r="B258" s="665" t="s">
        <v>1403</v>
      </c>
      <c r="C258" s="665" t="s">
        <v>1483</v>
      </c>
      <c r="D258" s="665" t="s">
        <v>1390</v>
      </c>
      <c r="E258" s="666" t="s">
        <v>1390</v>
      </c>
      <c r="F258" s="665"/>
      <c r="G258" s="665"/>
      <c r="H258" s="667"/>
      <c r="I258" s="667"/>
      <c r="J258" s="668" t="s">
        <v>1747</v>
      </c>
      <c r="K258" s="690">
        <f t="shared" ref="K258:T258" si="107">+K259</f>
        <v>0</v>
      </c>
      <c r="L258" s="690">
        <f>+L259</f>
        <v>0</v>
      </c>
      <c r="M258" s="690">
        <f>+M259</f>
        <v>0</v>
      </c>
      <c r="N258" s="690">
        <f t="shared" si="102"/>
        <v>0</v>
      </c>
      <c r="O258" s="690">
        <f t="shared" si="107"/>
        <v>0</v>
      </c>
      <c r="P258" s="690">
        <f t="shared" si="107"/>
        <v>0</v>
      </c>
      <c r="Q258" s="690">
        <f t="shared" si="107"/>
        <v>0</v>
      </c>
      <c r="R258" s="690">
        <f t="shared" si="107"/>
        <v>0</v>
      </c>
      <c r="S258" s="690">
        <f t="shared" si="107"/>
        <v>0</v>
      </c>
      <c r="T258" s="690">
        <f t="shared" si="107"/>
        <v>0</v>
      </c>
      <c r="U258" s="670" t="e">
        <f t="shared" si="89"/>
        <v>#DIV/0!</v>
      </c>
      <c r="V258" s="665"/>
      <c r="W258" s="672"/>
      <c r="X258" s="672"/>
      <c r="Y258" s="643" t="s">
        <v>1388</v>
      </c>
    </row>
    <row r="259" spans="1:16373" ht="22.5" customHeight="1" thickTop="1" thickBot="1" x14ac:dyDescent="0.3">
      <c r="A259" s="677" t="s">
        <v>1386</v>
      </c>
      <c r="B259" s="667" t="s">
        <v>1403</v>
      </c>
      <c r="C259" s="667" t="s">
        <v>1483</v>
      </c>
      <c r="D259" s="667" t="s">
        <v>1390</v>
      </c>
      <c r="E259" s="673" t="s">
        <v>1390</v>
      </c>
      <c r="F259" s="665" t="s">
        <v>1390</v>
      </c>
      <c r="G259" s="667"/>
      <c r="H259" s="667"/>
      <c r="I259" s="667"/>
      <c r="J259" s="674" t="s">
        <v>1748</v>
      </c>
      <c r="K259" s="691"/>
      <c r="L259" s="691"/>
      <c r="M259" s="691"/>
      <c r="N259" s="691">
        <f t="shared" si="102"/>
        <v>0</v>
      </c>
      <c r="O259" s="691"/>
      <c r="P259" s="691"/>
      <c r="Q259" s="691"/>
      <c r="R259" s="691"/>
      <c r="S259" s="691"/>
      <c r="T259" s="691"/>
      <c r="U259" s="676" t="e">
        <f t="shared" si="89"/>
        <v>#DIV/0!</v>
      </c>
      <c r="V259" s="667"/>
      <c r="W259" s="678"/>
      <c r="X259" s="678"/>
      <c r="Y259" s="643" t="s">
        <v>1388</v>
      </c>
    </row>
    <row r="260" spans="1:16373" s="713" customFormat="1" ht="22.5" customHeight="1" thickTop="1" thickBot="1" x14ac:dyDescent="0.3">
      <c r="A260" s="671" t="s">
        <v>1386</v>
      </c>
      <c r="B260" s="665" t="s">
        <v>1403</v>
      </c>
      <c r="C260" s="665" t="s">
        <v>1483</v>
      </c>
      <c r="D260" s="665" t="s">
        <v>1390</v>
      </c>
      <c r="E260" s="666" t="s">
        <v>1403</v>
      </c>
      <c r="F260" s="666"/>
      <c r="G260" s="666"/>
      <c r="H260" s="673"/>
      <c r="I260" s="673"/>
      <c r="J260" s="668" t="s">
        <v>1749</v>
      </c>
      <c r="K260" s="690"/>
      <c r="L260" s="690"/>
      <c r="M260" s="690"/>
      <c r="N260" s="690">
        <f t="shared" si="102"/>
        <v>0</v>
      </c>
      <c r="O260" s="690"/>
      <c r="P260" s="690"/>
      <c r="Q260" s="690"/>
      <c r="R260" s="690"/>
      <c r="S260" s="690"/>
      <c r="T260" s="690"/>
      <c r="U260" s="670" t="e">
        <f t="shared" si="89"/>
        <v>#DIV/0!</v>
      </c>
      <c r="V260" s="665"/>
      <c r="W260" s="666"/>
      <c r="X260" s="666"/>
      <c r="Y260" s="643" t="s">
        <v>1388</v>
      </c>
      <c r="Z260" s="643"/>
      <c r="AA260" s="643"/>
      <c r="AB260" s="643"/>
      <c r="AC260" s="643"/>
      <c r="AD260" s="643"/>
      <c r="AE260" s="643"/>
      <c r="AF260" s="643"/>
      <c r="AG260" s="643"/>
      <c r="AH260" s="643"/>
      <c r="AI260" s="643"/>
      <c r="AJ260" s="643"/>
      <c r="AK260" s="643"/>
      <c r="AL260" s="643"/>
      <c r="AM260" s="643"/>
      <c r="AN260" s="716"/>
      <c r="AO260" s="643"/>
      <c r="AP260" s="643"/>
      <c r="AQ260" s="643"/>
      <c r="AR260" s="643"/>
      <c r="AS260" s="643"/>
      <c r="AT260" s="643"/>
      <c r="AU260" s="643"/>
      <c r="AV260" s="643"/>
      <c r="AW260" s="643"/>
      <c r="AX260" s="643"/>
      <c r="AY260" s="643"/>
      <c r="AZ260" s="643"/>
      <c r="BA260" s="643"/>
      <c r="BB260" s="643"/>
      <c r="BC260" s="643"/>
      <c r="BD260" s="643"/>
      <c r="BE260" s="643"/>
      <c r="BF260" s="643"/>
      <c r="BG260" s="643"/>
      <c r="BH260" s="716"/>
      <c r="BI260" s="643"/>
      <c r="BJ260" s="643"/>
      <c r="BK260" s="643"/>
      <c r="BL260" s="643"/>
      <c r="BM260" s="643"/>
      <c r="BN260" s="643"/>
      <c r="BO260" s="643"/>
      <c r="BP260" s="643"/>
      <c r="BQ260" s="643"/>
      <c r="BR260" s="643"/>
      <c r="BS260" s="643"/>
      <c r="BT260" s="643"/>
      <c r="BU260" s="643"/>
      <c r="BV260" s="643"/>
      <c r="BW260" s="643"/>
      <c r="BX260" s="643"/>
      <c r="BY260" s="643"/>
      <c r="BZ260" s="643"/>
      <c r="CA260" s="643"/>
      <c r="CB260" s="716"/>
      <c r="CC260" s="643"/>
      <c r="CD260" s="717"/>
      <c r="CE260" s="666"/>
      <c r="CF260" s="666"/>
      <c r="CG260" s="666"/>
      <c r="CH260" s="666"/>
      <c r="CI260" s="666"/>
      <c r="CJ260" s="666"/>
      <c r="CK260" s="666"/>
      <c r="CL260" s="666"/>
      <c r="CM260" s="666"/>
      <c r="CN260" s="666"/>
      <c r="CO260" s="666"/>
      <c r="CP260" s="666"/>
      <c r="CQ260" s="666"/>
      <c r="CR260" s="666"/>
      <c r="CS260" s="666"/>
      <c r="CT260" s="666"/>
      <c r="CU260" s="666"/>
      <c r="CV260" s="680"/>
      <c r="CW260" s="666"/>
      <c r="CX260" s="666"/>
      <c r="CY260" s="666"/>
      <c r="CZ260" s="666"/>
      <c r="DA260" s="666"/>
      <c r="DB260" s="666"/>
      <c r="DC260" s="666"/>
      <c r="DD260" s="666"/>
      <c r="DE260" s="666"/>
      <c r="DF260" s="666"/>
      <c r="DG260" s="666"/>
      <c r="DH260" s="666"/>
      <c r="DI260" s="666"/>
      <c r="DJ260" s="666"/>
      <c r="DK260" s="666"/>
      <c r="DL260" s="666"/>
      <c r="DM260" s="666"/>
      <c r="DN260" s="666"/>
      <c r="DO260" s="666"/>
      <c r="DP260" s="680"/>
      <c r="DQ260" s="666"/>
      <c r="DR260" s="666"/>
      <c r="DS260" s="666"/>
      <c r="DT260" s="666"/>
      <c r="DU260" s="666"/>
      <c r="DV260" s="666"/>
      <c r="DW260" s="666"/>
      <c r="DX260" s="666"/>
      <c r="DY260" s="666"/>
      <c r="DZ260" s="666"/>
      <c r="EA260" s="666"/>
      <c r="EB260" s="666"/>
      <c r="EC260" s="666"/>
      <c r="ED260" s="666"/>
      <c r="EE260" s="666"/>
      <c r="EF260" s="666"/>
      <c r="EG260" s="666"/>
      <c r="EH260" s="666"/>
      <c r="EI260" s="666"/>
      <c r="EJ260" s="680"/>
      <c r="EK260" s="666"/>
      <c r="EL260" s="666"/>
      <c r="EM260" s="666"/>
      <c r="EN260" s="666"/>
      <c r="EO260" s="666"/>
      <c r="EP260" s="666"/>
      <c r="EQ260" s="666"/>
      <c r="ER260" s="666"/>
      <c r="ES260" s="666"/>
      <c r="ET260" s="666"/>
      <c r="EU260" s="666"/>
      <c r="EV260" s="666"/>
      <c r="EW260" s="666"/>
      <c r="EX260" s="666"/>
      <c r="EY260" s="666"/>
      <c r="EZ260" s="666"/>
      <c r="FA260" s="666"/>
      <c r="FB260" s="666"/>
      <c r="FC260" s="666"/>
      <c r="FD260" s="680"/>
      <c r="FE260" s="666"/>
      <c r="FF260" s="666"/>
      <c r="FG260" s="666"/>
      <c r="FH260" s="666"/>
      <c r="FI260" s="666"/>
      <c r="FJ260" s="666"/>
      <c r="FK260" s="666"/>
      <c r="FL260" s="666"/>
      <c r="FM260" s="666"/>
      <c r="FN260" s="666"/>
      <c r="FO260" s="666"/>
      <c r="FP260" s="666"/>
      <c r="FQ260" s="666"/>
      <c r="FR260" s="666"/>
      <c r="FS260" s="666"/>
      <c r="FT260" s="666"/>
      <c r="FU260" s="666"/>
      <c r="FV260" s="666"/>
      <c r="FW260" s="666"/>
      <c r="FX260" s="680"/>
      <c r="FY260" s="666"/>
      <c r="FZ260" s="666"/>
      <c r="GA260" s="666"/>
      <c r="GB260" s="666"/>
      <c r="GC260" s="666"/>
      <c r="GD260" s="666"/>
      <c r="GE260" s="666"/>
      <c r="GF260" s="666"/>
      <c r="GG260" s="666"/>
      <c r="GH260" s="666"/>
      <c r="GI260" s="666"/>
      <c r="GJ260" s="666"/>
      <c r="GK260" s="666"/>
      <c r="GL260" s="666"/>
      <c r="GM260" s="666"/>
      <c r="GN260" s="666"/>
      <c r="GO260" s="666"/>
      <c r="GP260" s="666"/>
      <c r="GQ260" s="666"/>
      <c r="GR260" s="680"/>
      <c r="GS260" s="666"/>
      <c r="GT260" s="666"/>
      <c r="GU260" s="666"/>
      <c r="GV260" s="666"/>
      <c r="GW260" s="666"/>
      <c r="GX260" s="666"/>
      <c r="GY260" s="666"/>
      <c r="GZ260" s="666"/>
      <c r="HA260" s="666"/>
      <c r="HB260" s="666"/>
      <c r="HC260" s="666"/>
      <c r="HD260" s="666"/>
      <c r="HE260" s="666"/>
      <c r="HF260" s="666"/>
      <c r="HG260" s="666"/>
      <c r="HH260" s="666"/>
      <c r="HI260" s="666"/>
      <c r="HJ260" s="666"/>
      <c r="HK260" s="666"/>
      <c r="HL260" s="680"/>
      <c r="HM260" s="666"/>
      <c r="HN260" s="666"/>
      <c r="HO260" s="666"/>
      <c r="HP260" s="666"/>
      <c r="HQ260" s="666"/>
      <c r="HR260" s="666"/>
      <c r="HS260" s="666"/>
      <c r="HT260" s="666"/>
      <c r="HU260" s="666"/>
      <c r="HV260" s="666"/>
      <c r="HW260" s="666"/>
      <c r="HX260" s="666"/>
      <c r="HY260" s="666"/>
      <c r="HZ260" s="666"/>
      <c r="IA260" s="666"/>
      <c r="IB260" s="666"/>
      <c r="IC260" s="666"/>
      <c r="ID260" s="666"/>
      <c r="IE260" s="666"/>
      <c r="IF260" s="680"/>
      <c r="IG260" s="666"/>
      <c r="IH260" s="666"/>
      <c r="II260" s="666"/>
      <c r="IJ260" s="666"/>
      <c r="IK260" s="666"/>
      <c r="IL260" s="666"/>
      <c r="IM260" s="666"/>
      <c r="IN260" s="666"/>
      <c r="IO260" s="666"/>
      <c r="IP260" s="666"/>
      <c r="IQ260" s="666"/>
      <c r="IR260" s="666"/>
      <c r="IS260" s="666"/>
      <c r="IT260" s="666"/>
      <c r="IU260" s="666"/>
      <c r="IV260" s="666"/>
      <c r="IW260" s="666"/>
      <c r="IX260" s="666"/>
      <c r="IY260" s="666"/>
      <c r="IZ260" s="680"/>
      <c r="JA260" s="666"/>
      <c r="JB260" s="666"/>
      <c r="JC260" s="666"/>
      <c r="JD260" s="666"/>
      <c r="JE260" s="666"/>
      <c r="JF260" s="666"/>
      <c r="JG260" s="666"/>
      <c r="JH260" s="666"/>
      <c r="JI260" s="666"/>
      <c r="JJ260" s="666"/>
      <c r="JK260" s="666"/>
      <c r="JL260" s="666"/>
      <c r="JM260" s="666"/>
      <c r="JN260" s="666"/>
      <c r="JO260" s="666"/>
      <c r="JP260" s="666"/>
      <c r="JQ260" s="666"/>
      <c r="JR260" s="666"/>
      <c r="JS260" s="666"/>
      <c r="JT260" s="680"/>
      <c r="JU260" s="666"/>
      <c r="JV260" s="666"/>
      <c r="JW260" s="666"/>
      <c r="JX260" s="666"/>
      <c r="JY260" s="666"/>
      <c r="JZ260" s="666"/>
      <c r="KA260" s="666"/>
      <c r="KB260" s="666"/>
      <c r="KC260" s="666"/>
      <c r="KD260" s="666"/>
      <c r="KE260" s="666"/>
      <c r="KF260" s="666"/>
      <c r="KG260" s="666"/>
      <c r="KH260" s="666"/>
      <c r="KI260" s="666"/>
      <c r="KJ260" s="666"/>
      <c r="KK260" s="666"/>
      <c r="KL260" s="666"/>
      <c r="KM260" s="666"/>
      <c r="KN260" s="680"/>
      <c r="KO260" s="666"/>
      <c r="KP260" s="666"/>
      <c r="KQ260" s="666"/>
      <c r="KR260" s="666"/>
      <c r="KS260" s="666"/>
      <c r="KT260" s="666"/>
      <c r="KU260" s="666"/>
      <c r="KV260" s="666"/>
      <c r="KW260" s="666"/>
      <c r="KX260" s="666"/>
      <c r="KY260" s="666"/>
      <c r="KZ260" s="666"/>
      <c r="LA260" s="666"/>
      <c r="LB260" s="666"/>
      <c r="LC260" s="666"/>
      <c r="LD260" s="666"/>
      <c r="LE260" s="666"/>
      <c r="LF260" s="666"/>
      <c r="LG260" s="666"/>
      <c r="LH260" s="680"/>
      <c r="LI260" s="666"/>
      <c r="LJ260" s="666"/>
      <c r="LK260" s="666"/>
      <c r="LL260" s="666"/>
      <c r="LM260" s="666"/>
      <c r="LN260" s="666"/>
      <c r="LO260" s="666"/>
      <c r="LP260" s="666"/>
      <c r="LQ260" s="666"/>
      <c r="LR260" s="666"/>
      <c r="LS260" s="666"/>
      <c r="LT260" s="666"/>
      <c r="LU260" s="666"/>
      <c r="LV260" s="666"/>
      <c r="LW260" s="666"/>
      <c r="LX260" s="666"/>
      <c r="LY260" s="666"/>
      <c r="LZ260" s="666"/>
      <c r="MA260" s="666"/>
      <c r="MB260" s="680"/>
      <c r="MC260" s="666"/>
      <c r="MD260" s="666"/>
      <c r="ME260" s="666"/>
      <c r="MF260" s="666"/>
      <c r="MG260" s="666"/>
      <c r="MH260" s="666"/>
      <c r="MI260" s="666"/>
      <c r="MJ260" s="666"/>
      <c r="MK260" s="666"/>
      <c r="ML260" s="666"/>
      <c r="MM260" s="666"/>
      <c r="MN260" s="666"/>
      <c r="MO260" s="666"/>
      <c r="MP260" s="666"/>
      <c r="MQ260" s="666"/>
      <c r="MR260" s="666"/>
      <c r="MS260" s="666"/>
      <c r="MT260" s="666"/>
      <c r="MU260" s="666"/>
      <c r="MV260" s="680"/>
      <c r="MW260" s="666"/>
      <c r="MX260" s="666"/>
      <c r="MY260" s="666"/>
      <c r="MZ260" s="666"/>
      <c r="NA260" s="666"/>
      <c r="NB260" s="666"/>
      <c r="NC260" s="666"/>
      <c r="ND260" s="666"/>
      <c r="NE260" s="666"/>
      <c r="NF260" s="666"/>
      <c r="NG260" s="666"/>
      <c r="NH260" s="666"/>
      <c r="NI260" s="666"/>
      <c r="NJ260" s="666"/>
      <c r="NK260" s="666"/>
      <c r="NL260" s="666"/>
      <c r="NM260" s="666"/>
      <c r="NN260" s="666"/>
      <c r="NO260" s="666"/>
      <c r="NP260" s="680"/>
      <c r="NQ260" s="666"/>
      <c r="NR260" s="666"/>
      <c r="NS260" s="666"/>
      <c r="NT260" s="666"/>
      <c r="NU260" s="666"/>
      <c r="NV260" s="666"/>
      <c r="NW260" s="666"/>
      <c r="NX260" s="666"/>
      <c r="NY260" s="666"/>
      <c r="NZ260" s="666"/>
      <c r="OA260" s="666"/>
      <c r="OB260" s="666"/>
      <c r="OC260" s="666"/>
      <c r="OD260" s="666"/>
      <c r="OE260" s="666"/>
      <c r="OF260" s="666"/>
      <c r="OG260" s="666"/>
      <c r="OH260" s="666"/>
      <c r="OI260" s="666"/>
      <c r="OJ260" s="680"/>
      <c r="OK260" s="666"/>
      <c r="OL260" s="666"/>
      <c r="OM260" s="666"/>
      <c r="ON260" s="666"/>
      <c r="OO260" s="666"/>
      <c r="OP260" s="666"/>
      <c r="OQ260" s="666"/>
      <c r="OR260" s="666"/>
      <c r="OS260" s="666"/>
      <c r="OT260" s="666"/>
      <c r="OU260" s="666"/>
      <c r="OV260" s="666"/>
      <c r="OW260" s="666"/>
      <c r="OX260" s="666"/>
      <c r="OY260" s="666"/>
      <c r="OZ260" s="666"/>
      <c r="PA260" s="666"/>
      <c r="PB260" s="666"/>
      <c r="PC260" s="666"/>
      <c r="PD260" s="680"/>
      <c r="PE260" s="666"/>
      <c r="PF260" s="666"/>
      <c r="PG260" s="666"/>
      <c r="PH260" s="666"/>
      <c r="PI260" s="666"/>
      <c r="PJ260" s="666"/>
      <c r="PK260" s="666"/>
      <c r="PL260" s="666"/>
      <c r="PM260" s="666"/>
      <c r="PN260" s="666"/>
      <c r="PO260" s="666"/>
      <c r="PP260" s="666"/>
      <c r="PQ260" s="666"/>
      <c r="PR260" s="666"/>
      <c r="PS260" s="666"/>
      <c r="PT260" s="666"/>
      <c r="PU260" s="666"/>
      <c r="PV260" s="666"/>
      <c r="PW260" s="666"/>
      <c r="PX260" s="680"/>
      <c r="PY260" s="666"/>
      <c r="PZ260" s="666"/>
      <c r="QA260" s="666"/>
      <c r="QB260" s="666"/>
      <c r="QC260" s="666"/>
      <c r="QD260" s="666"/>
      <c r="QE260" s="666"/>
      <c r="QF260" s="666"/>
      <c r="QG260" s="666"/>
      <c r="QH260" s="666"/>
      <c r="QI260" s="666"/>
      <c r="QJ260" s="666"/>
      <c r="QK260" s="666"/>
      <c r="QL260" s="666"/>
      <c r="QM260" s="666"/>
      <c r="QN260" s="666"/>
      <c r="QO260" s="666"/>
      <c r="QP260" s="666"/>
      <c r="QQ260" s="666"/>
      <c r="QR260" s="680"/>
      <c r="QS260" s="666"/>
      <c r="QT260" s="666"/>
      <c r="QU260" s="666"/>
      <c r="QV260" s="666"/>
      <c r="QW260" s="666"/>
      <c r="QX260" s="666"/>
      <c r="QY260" s="666"/>
      <c r="QZ260" s="666"/>
      <c r="RA260" s="666"/>
      <c r="RB260" s="666"/>
      <c r="RC260" s="666"/>
      <c r="RD260" s="666"/>
      <c r="RE260" s="666"/>
      <c r="RF260" s="666"/>
      <c r="RG260" s="666"/>
      <c r="RH260" s="666"/>
      <c r="RI260" s="666"/>
      <c r="RJ260" s="666"/>
      <c r="RK260" s="666"/>
      <c r="RL260" s="680"/>
      <c r="RM260" s="666"/>
      <c r="RN260" s="666"/>
      <c r="RO260" s="666"/>
      <c r="RP260" s="666"/>
      <c r="RQ260" s="666"/>
      <c r="RR260" s="666"/>
      <c r="RS260" s="666"/>
      <c r="RT260" s="666"/>
      <c r="RU260" s="666"/>
      <c r="RV260" s="666"/>
      <c r="RW260" s="666"/>
      <c r="RX260" s="666"/>
      <c r="RY260" s="666"/>
      <c r="RZ260" s="666"/>
      <c r="SA260" s="666"/>
      <c r="SB260" s="666"/>
      <c r="SC260" s="666"/>
      <c r="SD260" s="666"/>
      <c r="SE260" s="666"/>
      <c r="SF260" s="680"/>
      <c r="SG260" s="666"/>
      <c r="SH260" s="666"/>
      <c r="SI260" s="666"/>
      <c r="SJ260" s="666"/>
      <c r="SK260" s="666"/>
      <c r="SL260" s="666"/>
      <c r="SM260" s="666"/>
      <c r="SN260" s="666"/>
      <c r="SO260" s="666"/>
      <c r="SP260" s="666"/>
      <c r="SQ260" s="666"/>
      <c r="SR260" s="666"/>
      <c r="SS260" s="666"/>
      <c r="ST260" s="666"/>
      <c r="SU260" s="666"/>
      <c r="SV260" s="666"/>
      <c r="SW260" s="666"/>
      <c r="SX260" s="666"/>
      <c r="SY260" s="666"/>
      <c r="SZ260" s="680"/>
      <c r="TA260" s="666"/>
      <c r="TB260" s="666"/>
      <c r="TC260" s="666"/>
      <c r="TD260" s="666"/>
      <c r="TE260" s="666"/>
      <c r="TF260" s="666"/>
      <c r="TG260" s="666"/>
      <c r="TH260" s="666"/>
      <c r="TI260" s="666"/>
      <c r="TJ260" s="666"/>
      <c r="TK260" s="666"/>
      <c r="TL260" s="666"/>
      <c r="TM260" s="666"/>
      <c r="TN260" s="666"/>
      <c r="TO260" s="666"/>
      <c r="TP260" s="666"/>
      <c r="TQ260" s="666"/>
      <c r="TR260" s="666"/>
      <c r="TS260" s="666"/>
      <c r="TT260" s="680"/>
      <c r="TU260" s="666"/>
      <c r="TV260" s="666"/>
      <c r="TW260" s="666"/>
      <c r="TX260" s="666"/>
      <c r="TY260" s="666"/>
      <c r="TZ260" s="666"/>
      <c r="UA260" s="666"/>
      <c r="UB260" s="666"/>
      <c r="UC260" s="666"/>
      <c r="UD260" s="666"/>
      <c r="UE260" s="666"/>
      <c r="UF260" s="666"/>
      <c r="UG260" s="666"/>
      <c r="UH260" s="666"/>
      <c r="UI260" s="666"/>
      <c r="UJ260" s="666"/>
      <c r="UK260" s="666"/>
      <c r="UL260" s="666"/>
      <c r="UM260" s="666"/>
      <c r="UN260" s="680"/>
      <c r="UO260" s="666"/>
      <c r="UP260" s="666"/>
      <c r="UQ260" s="666"/>
      <c r="UR260" s="666"/>
      <c r="US260" s="666"/>
      <c r="UT260" s="666"/>
      <c r="UU260" s="666"/>
      <c r="UV260" s="666"/>
      <c r="UW260" s="666"/>
      <c r="UX260" s="666"/>
      <c r="UY260" s="666"/>
      <c r="UZ260" s="666"/>
      <c r="VA260" s="666"/>
      <c r="VB260" s="666"/>
      <c r="VC260" s="666"/>
      <c r="VD260" s="666"/>
      <c r="VE260" s="666"/>
      <c r="VF260" s="666"/>
      <c r="VG260" s="666"/>
      <c r="VH260" s="680"/>
      <c r="VI260" s="666"/>
      <c r="VJ260" s="666"/>
      <c r="VK260" s="666"/>
      <c r="VL260" s="666"/>
      <c r="VM260" s="666"/>
      <c r="VN260" s="666"/>
      <c r="VO260" s="666"/>
      <c r="VP260" s="666"/>
      <c r="VQ260" s="666"/>
      <c r="VR260" s="666"/>
      <c r="VS260" s="666"/>
      <c r="VT260" s="666"/>
      <c r="VU260" s="666"/>
      <c r="VV260" s="666"/>
      <c r="VW260" s="666"/>
      <c r="VX260" s="666"/>
      <c r="VY260" s="666"/>
      <c r="VZ260" s="666"/>
      <c r="WA260" s="666"/>
      <c r="WB260" s="680"/>
      <c r="WC260" s="666"/>
      <c r="WD260" s="666"/>
      <c r="WE260" s="666"/>
      <c r="WF260" s="666"/>
      <c r="WG260" s="666"/>
      <c r="WH260" s="666"/>
      <c r="WI260" s="666"/>
      <c r="WJ260" s="666"/>
      <c r="WK260" s="666"/>
      <c r="WL260" s="666"/>
      <c r="WM260" s="666"/>
      <c r="WN260" s="666"/>
      <c r="WO260" s="666"/>
      <c r="WP260" s="666"/>
      <c r="WQ260" s="666"/>
      <c r="WR260" s="666"/>
      <c r="WS260" s="666"/>
      <c r="WT260" s="666"/>
      <c r="WU260" s="666"/>
      <c r="WV260" s="680"/>
      <c r="WW260" s="666"/>
      <c r="WX260" s="666"/>
      <c r="WY260" s="666"/>
      <c r="WZ260" s="666"/>
      <c r="XA260" s="666"/>
      <c r="XB260" s="666"/>
      <c r="XC260" s="666"/>
      <c r="XD260" s="666"/>
      <c r="XE260" s="666"/>
      <c r="XF260" s="666"/>
      <c r="XG260" s="666"/>
      <c r="XH260" s="666"/>
      <c r="XI260" s="666"/>
      <c r="XJ260" s="666"/>
      <c r="XK260" s="666"/>
      <c r="XL260" s="666"/>
      <c r="XM260" s="666"/>
      <c r="XN260" s="666"/>
      <c r="XO260" s="666"/>
      <c r="XP260" s="680"/>
      <c r="XQ260" s="666"/>
      <c r="XR260" s="666"/>
      <c r="XS260" s="666"/>
      <c r="XT260" s="666"/>
      <c r="XU260" s="666"/>
      <c r="XV260" s="666"/>
      <c r="XW260" s="666"/>
      <c r="XX260" s="666"/>
      <c r="XY260" s="666"/>
      <c r="XZ260" s="666"/>
      <c r="YA260" s="666"/>
      <c r="YB260" s="666"/>
      <c r="YC260" s="666"/>
      <c r="YD260" s="666"/>
      <c r="YE260" s="666"/>
      <c r="YF260" s="666"/>
      <c r="YG260" s="666"/>
      <c r="YH260" s="666"/>
      <c r="YI260" s="666"/>
      <c r="YJ260" s="680"/>
      <c r="YK260" s="666"/>
      <c r="YL260" s="666"/>
      <c r="YM260" s="666"/>
      <c r="YN260" s="666"/>
      <c r="YO260" s="666"/>
      <c r="YP260" s="666"/>
      <c r="YQ260" s="666"/>
      <c r="YR260" s="666"/>
      <c r="YS260" s="666"/>
      <c r="YT260" s="666"/>
      <c r="YU260" s="666"/>
      <c r="YV260" s="666"/>
      <c r="YW260" s="666"/>
      <c r="YX260" s="666"/>
      <c r="YY260" s="666"/>
      <c r="YZ260" s="666"/>
      <c r="ZA260" s="666"/>
      <c r="ZB260" s="666"/>
      <c r="ZC260" s="666"/>
      <c r="ZD260" s="680"/>
      <c r="ZE260" s="666"/>
      <c r="ZF260" s="666"/>
      <c r="ZG260" s="666"/>
      <c r="ZH260" s="666"/>
      <c r="ZI260" s="666"/>
      <c r="ZJ260" s="666"/>
      <c r="ZK260" s="666"/>
      <c r="ZL260" s="666"/>
      <c r="ZM260" s="666"/>
      <c r="ZN260" s="666"/>
      <c r="ZO260" s="666"/>
      <c r="ZP260" s="666"/>
      <c r="ZQ260" s="666"/>
      <c r="ZR260" s="666"/>
      <c r="ZS260" s="666"/>
      <c r="ZT260" s="666"/>
      <c r="ZU260" s="666"/>
      <c r="ZV260" s="666"/>
      <c r="ZW260" s="666"/>
      <c r="ZX260" s="680"/>
      <c r="ZY260" s="666"/>
      <c r="ZZ260" s="666"/>
      <c r="AAA260" s="666"/>
      <c r="AAB260" s="666"/>
      <c r="AAC260" s="666"/>
      <c r="AAD260" s="666"/>
      <c r="AAE260" s="666"/>
      <c r="AAF260" s="666"/>
      <c r="AAG260" s="666"/>
      <c r="AAH260" s="666"/>
      <c r="AAI260" s="666"/>
      <c r="AAJ260" s="666"/>
      <c r="AAK260" s="666"/>
      <c r="AAL260" s="666"/>
      <c r="AAM260" s="666"/>
      <c r="AAN260" s="666"/>
      <c r="AAO260" s="666"/>
      <c r="AAP260" s="666"/>
      <c r="AAQ260" s="666"/>
      <c r="AAR260" s="680"/>
      <c r="AAS260" s="666"/>
      <c r="AAT260" s="666"/>
      <c r="AAU260" s="666"/>
      <c r="AAV260" s="666"/>
      <c r="AAW260" s="666"/>
      <c r="AAX260" s="666"/>
      <c r="AAY260" s="666"/>
      <c r="AAZ260" s="666"/>
      <c r="ABA260" s="666"/>
      <c r="ABB260" s="666"/>
      <c r="ABC260" s="666"/>
      <c r="ABD260" s="666"/>
      <c r="ABE260" s="666"/>
      <c r="ABF260" s="666"/>
      <c r="ABG260" s="666"/>
      <c r="ABH260" s="666"/>
      <c r="ABI260" s="666"/>
      <c r="ABJ260" s="666"/>
      <c r="ABK260" s="666"/>
      <c r="ABL260" s="680"/>
      <c r="ABM260" s="666"/>
      <c r="ABN260" s="666"/>
      <c r="ABO260" s="666"/>
      <c r="ABP260" s="666"/>
      <c r="ABQ260" s="666"/>
      <c r="ABR260" s="666"/>
      <c r="ABS260" s="666"/>
      <c r="ABT260" s="666"/>
      <c r="ABU260" s="666"/>
      <c r="ABV260" s="666"/>
      <c r="ABW260" s="666"/>
      <c r="ABX260" s="666"/>
      <c r="ABY260" s="666"/>
      <c r="ABZ260" s="666"/>
      <c r="ACA260" s="666"/>
      <c r="ACB260" s="666"/>
      <c r="ACC260" s="666"/>
      <c r="ACD260" s="666"/>
      <c r="ACE260" s="666"/>
      <c r="ACF260" s="680"/>
      <c r="ACG260" s="666"/>
      <c r="ACH260" s="666"/>
      <c r="ACI260" s="666"/>
      <c r="ACJ260" s="666"/>
      <c r="ACK260" s="666"/>
      <c r="ACL260" s="666"/>
      <c r="ACM260" s="666"/>
      <c r="ACN260" s="666"/>
      <c r="ACO260" s="666"/>
      <c r="ACP260" s="666"/>
      <c r="ACQ260" s="666"/>
      <c r="ACR260" s="666"/>
      <c r="ACS260" s="666"/>
      <c r="ACT260" s="666"/>
      <c r="ACU260" s="666"/>
      <c r="ACV260" s="666"/>
      <c r="ACW260" s="666"/>
      <c r="ACX260" s="666"/>
      <c r="ACY260" s="666"/>
      <c r="ACZ260" s="680"/>
      <c r="ADA260" s="666"/>
      <c r="ADB260" s="666"/>
      <c r="ADC260" s="666"/>
      <c r="ADD260" s="666"/>
      <c r="ADE260" s="666"/>
      <c r="ADF260" s="666"/>
      <c r="ADG260" s="666"/>
      <c r="ADH260" s="666"/>
      <c r="ADI260" s="666"/>
      <c r="ADJ260" s="666"/>
      <c r="ADK260" s="666"/>
      <c r="ADL260" s="666"/>
      <c r="ADM260" s="666"/>
      <c r="ADN260" s="666"/>
      <c r="ADO260" s="666"/>
      <c r="ADP260" s="666"/>
      <c r="ADQ260" s="666"/>
      <c r="ADR260" s="666"/>
      <c r="ADS260" s="666"/>
      <c r="ADT260" s="680"/>
      <c r="ADU260" s="666"/>
      <c r="ADV260" s="666"/>
      <c r="ADW260" s="666"/>
      <c r="ADX260" s="666"/>
      <c r="ADY260" s="666"/>
      <c r="ADZ260" s="666"/>
      <c r="AEA260" s="666"/>
      <c r="AEB260" s="666"/>
      <c r="AEC260" s="666"/>
      <c r="AED260" s="666"/>
      <c r="AEE260" s="666"/>
      <c r="AEF260" s="666"/>
      <c r="AEG260" s="666"/>
      <c r="AEH260" s="666"/>
      <c r="AEI260" s="666"/>
      <c r="AEJ260" s="666"/>
      <c r="AEK260" s="666"/>
      <c r="AEL260" s="666"/>
      <c r="AEM260" s="666"/>
      <c r="AEN260" s="680"/>
      <c r="AEO260" s="666"/>
      <c r="AEP260" s="666"/>
      <c r="AEQ260" s="666"/>
      <c r="AER260" s="666"/>
      <c r="AES260" s="666"/>
      <c r="AET260" s="666"/>
      <c r="AEU260" s="666"/>
      <c r="AEV260" s="666"/>
      <c r="AEW260" s="666"/>
      <c r="AEX260" s="666"/>
      <c r="AEY260" s="666"/>
      <c r="AEZ260" s="666"/>
      <c r="AFA260" s="666"/>
      <c r="AFB260" s="666"/>
      <c r="AFC260" s="666"/>
      <c r="AFD260" s="666"/>
      <c r="AFE260" s="666"/>
      <c r="AFF260" s="666"/>
      <c r="AFG260" s="666"/>
      <c r="AFH260" s="680"/>
      <c r="AFI260" s="666"/>
      <c r="AFJ260" s="666"/>
      <c r="AFK260" s="666"/>
      <c r="AFL260" s="666"/>
      <c r="AFM260" s="666"/>
      <c r="AFN260" s="666"/>
      <c r="AFO260" s="666"/>
      <c r="AFP260" s="666"/>
      <c r="AFQ260" s="666"/>
      <c r="AFR260" s="666"/>
      <c r="AFS260" s="666"/>
      <c r="AFT260" s="666"/>
      <c r="AFU260" s="666"/>
      <c r="AFV260" s="666"/>
      <c r="AFW260" s="666"/>
      <c r="AFX260" s="666"/>
      <c r="AFY260" s="666"/>
      <c r="AFZ260" s="666"/>
      <c r="AGA260" s="666"/>
      <c r="AGB260" s="680"/>
      <c r="AGC260" s="666"/>
      <c r="AGD260" s="666"/>
      <c r="AGE260" s="666"/>
      <c r="AGF260" s="666"/>
      <c r="AGG260" s="666"/>
      <c r="AGH260" s="666"/>
      <c r="AGI260" s="666"/>
      <c r="AGJ260" s="666"/>
      <c r="AGK260" s="666"/>
      <c r="AGL260" s="666"/>
      <c r="AGM260" s="666"/>
      <c r="AGN260" s="666"/>
      <c r="AGO260" s="666"/>
      <c r="AGP260" s="666"/>
      <c r="AGQ260" s="666"/>
      <c r="AGR260" s="666"/>
      <c r="AGS260" s="666"/>
      <c r="AGT260" s="666"/>
      <c r="AGU260" s="666"/>
      <c r="AGV260" s="680"/>
      <c r="AGW260" s="666"/>
      <c r="AGX260" s="666"/>
      <c r="AGY260" s="666"/>
      <c r="AGZ260" s="666"/>
      <c r="AHA260" s="666"/>
      <c r="AHB260" s="666"/>
      <c r="AHC260" s="666"/>
      <c r="AHD260" s="666"/>
      <c r="AHE260" s="666"/>
      <c r="AHF260" s="666"/>
      <c r="AHG260" s="666"/>
      <c r="AHH260" s="666"/>
      <c r="AHI260" s="666"/>
      <c r="AHJ260" s="666"/>
      <c r="AHK260" s="666"/>
      <c r="AHL260" s="666"/>
      <c r="AHM260" s="666"/>
      <c r="AHN260" s="666"/>
      <c r="AHO260" s="666"/>
      <c r="AHP260" s="680"/>
      <c r="AHQ260" s="666"/>
      <c r="AHR260" s="666"/>
      <c r="AHS260" s="666"/>
      <c r="AHT260" s="666"/>
      <c r="AHU260" s="666"/>
      <c r="AHV260" s="666"/>
      <c r="AHW260" s="666"/>
      <c r="AHX260" s="666"/>
      <c r="AHY260" s="666"/>
      <c r="AHZ260" s="666"/>
      <c r="AIA260" s="666"/>
      <c r="AIB260" s="666"/>
      <c r="AIC260" s="666"/>
      <c r="AID260" s="666"/>
      <c r="AIE260" s="666"/>
      <c r="AIF260" s="666"/>
      <c r="AIG260" s="666"/>
      <c r="AIH260" s="666"/>
      <c r="AII260" s="666"/>
      <c r="AIJ260" s="680"/>
      <c r="AIK260" s="666"/>
      <c r="AIL260" s="666"/>
      <c r="AIM260" s="666"/>
      <c r="AIN260" s="666"/>
      <c r="AIO260" s="666"/>
      <c r="AIP260" s="666"/>
      <c r="AIQ260" s="666"/>
      <c r="AIR260" s="666"/>
      <c r="AIS260" s="666"/>
      <c r="AIT260" s="666"/>
      <c r="AIU260" s="666"/>
      <c r="AIV260" s="666"/>
      <c r="AIW260" s="666"/>
      <c r="AIX260" s="666"/>
      <c r="AIY260" s="666"/>
      <c r="AIZ260" s="666"/>
      <c r="AJA260" s="666"/>
      <c r="AJB260" s="666"/>
      <c r="AJC260" s="666"/>
      <c r="AJD260" s="680"/>
      <c r="AJE260" s="666"/>
      <c r="AJF260" s="666"/>
      <c r="AJG260" s="666"/>
      <c r="AJH260" s="666"/>
      <c r="AJI260" s="666"/>
      <c r="AJJ260" s="666"/>
      <c r="AJK260" s="666"/>
      <c r="AJL260" s="666"/>
      <c r="AJM260" s="666"/>
      <c r="AJN260" s="666"/>
      <c r="AJO260" s="666"/>
      <c r="AJP260" s="666"/>
      <c r="AJQ260" s="666"/>
      <c r="AJR260" s="666"/>
      <c r="AJS260" s="666"/>
      <c r="AJT260" s="666"/>
      <c r="AJU260" s="666"/>
      <c r="AJV260" s="666"/>
      <c r="AJW260" s="666"/>
      <c r="AJX260" s="680"/>
      <c r="AJY260" s="666"/>
      <c r="AJZ260" s="666"/>
      <c r="AKA260" s="666"/>
      <c r="AKB260" s="666"/>
      <c r="AKC260" s="666"/>
      <c r="AKD260" s="666"/>
      <c r="AKE260" s="666"/>
      <c r="AKF260" s="666"/>
      <c r="AKG260" s="666"/>
      <c r="AKH260" s="666"/>
      <c r="AKI260" s="666"/>
      <c r="AKJ260" s="666"/>
      <c r="AKK260" s="666"/>
      <c r="AKL260" s="666"/>
      <c r="AKM260" s="666"/>
      <c r="AKN260" s="666"/>
      <c r="AKO260" s="666"/>
      <c r="AKP260" s="666"/>
      <c r="AKQ260" s="666"/>
      <c r="AKR260" s="680"/>
      <c r="AKS260" s="666"/>
      <c r="AKT260" s="666"/>
      <c r="AKU260" s="666"/>
      <c r="AKV260" s="666"/>
      <c r="AKW260" s="666"/>
      <c r="AKX260" s="666"/>
      <c r="AKY260" s="666"/>
      <c r="AKZ260" s="666"/>
      <c r="ALA260" s="666"/>
      <c r="ALB260" s="666"/>
      <c r="ALC260" s="666"/>
      <c r="ALD260" s="666"/>
      <c r="ALE260" s="666"/>
      <c r="ALF260" s="666"/>
      <c r="ALG260" s="666"/>
      <c r="ALH260" s="666"/>
      <c r="ALI260" s="666"/>
      <c r="ALJ260" s="666"/>
      <c r="ALK260" s="666"/>
      <c r="ALL260" s="680"/>
      <c r="ALM260" s="666"/>
      <c r="ALN260" s="666"/>
      <c r="ALO260" s="666"/>
      <c r="ALP260" s="666"/>
      <c r="ALQ260" s="666"/>
      <c r="ALR260" s="666"/>
      <c r="ALS260" s="666"/>
      <c r="ALT260" s="666"/>
      <c r="ALU260" s="666"/>
      <c r="ALV260" s="666"/>
      <c r="ALW260" s="666"/>
      <c r="ALX260" s="666"/>
      <c r="ALY260" s="666"/>
      <c r="ALZ260" s="666"/>
      <c r="AMA260" s="666"/>
      <c r="AMB260" s="666"/>
      <c r="AMC260" s="666"/>
      <c r="AMD260" s="666"/>
      <c r="AME260" s="666"/>
      <c r="AMF260" s="680"/>
      <c r="AMG260" s="666"/>
      <c r="AMH260" s="666"/>
      <c r="AMI260" s="666"/>
      <c r="AMJ260" s="666"/>
      <c r="AMK260" s="666"/>
      <c r="AML260" s="666"/>
      <c r="AMM260" s="666"/>
      <c r="AMN260" s="666"/>
      <c r="AMO260" s="666"/>
      <c r="AMP260" s="666"/>
      <c r="AMQ260" s="666"/>
      <c r="AMR260" s="666"/>
      <c r="AMS260" s="666"/>
      <c r="AMT260" s="666"/>
      <c r="AMU260" s="666"/>
      <c r="AMV260" s="666"/>
      <c r="AMW260" s="666"/>
      <c r="AMX260" s="666"/>
      <c r="AMY260" s="666"/>
      <c r="AMZ260" s="680"/>
      <c r="ANA260" s="666"/>
      <c r="ANB260" s="666"/>
      <c r="ANC260" s="666"/>
      <c r="AND260" s="666"/>
      <c r="ANE260" s="666"/>
      <c r="ANF260" s="666"/>
      <c r="ANG260" s="666"/>
      <c r="ANH260" s="666"/>
      <c r="ANI260" s="666"/>
      <c r="ANJ260" s="666"/>
      <c r="ANK260" s="666"/>
      <c r="ANL260" s="666"/>
      <c r="ANM260" s="666"/>
      <c r="ANN260" s="666"/>
      <c r="ANO260" s="666"/>
      <c r="ANP260" s="666"/>
      <c r="ANQ260" s="666"/>
      <c r="ANR260" s="666"/>
      <c r="ANS260" s="666"/>
      <c r="ANT260" s="680"/>
      <c r="ANU260" s="666"/>
      <c r="ANV260" s="666"/>
      <c r="ANW260" s="666"/>
      <c r="ANX260" s="666"/>
      <c r="ANY260" s="666"/>
      <c r="ANZ260" s="666"/>
      <c r="AOA260" s="666"/>
      <c r="AOB260" s="666"/>
      <c r="AOC260" s="666"/>
      <c r="AOD260" s="666"/>
      <c r="AOE260" s="666"/>
      <c r="AOF260" s="666"/>
      <c r="AOG260" s="666"/>
      <c r="AOH260" s="666"/>
      <c r="AOI260" s="666"/>
      <c r="AOJ260" s="666"/>
      <c r="AOK260" s="666"/>
      <c r="AOL260" s="666"/>
      <c r="AOM260" s="666"/>
      <c r="AON260" s="680"/>
      <c r="AOO260" s="666"/>
      <c r="AOP260" s="666"/>
      <c r="AOQ260" s="666"/>
      <c r="AOR260" s="666"/>
      <c r="AOS260" s="666"/>
      <c r="AOT260" s="666"/>
      <c r="AOU260" s="666"/>
      <c r="AOV260" s="666"/>
      <c r="AOW260" s="666"/>
      <c r="AOX260" s="666"/>
      <c r="AOY260" s="666"/>
      <c r="AOZ260" s="666"/>
      <c r="APA260" s="666"/>
      <c r="APB260" s="666"/>
      <c r="APC260" s="666"/>
      <c r="APD260" s="666"/>
      <c r="APE260" s="666"/>
      <c r="APF260" s="666"/>
      <c r="APG260" s="666"/>
      <c r="APH260" s="680"/>
      <c r="API260" s="666"/>
      <c r="APJ260" s="666"/>
      <c r="APK260" s="666"/>
      <c r="APL260" s="666"/>
      <c r="APM260" s="666"/>
      <c r="APN260" s="666"/>
      <c r="APO260" s="666"/>
      <c r="APP260" s="666"/>
      <c r="APQ260" s="666"/>
      <c r="APR260" s="666"/>
      <c r="APS260" s="666"/>
      <c r="APT260" s="666"/>
      <c r="APU260" s="666"/>
      <c r="APV260" s="666"/>
      <c r="APW260" s="666"/>
      <c r="APX260" s="666"/>
      <c r="APY260" s="666"/>
      <c r="APZ260" s="666"/>
      <c r="AQA260" s="666"/>
      <c r="AQB260" s="680"/>
      <c r="AQC260" s="666"/>
      <c r="AQD260" s="666"/>
      <c r="AQE260" s="666"/>
      <c r="AQF260" s="666"/>
      <c r="AQG260" s="666"/>
      <c r="AQH260" s="666"/>
      <c r="AQI260" s="666"/>
      <c r="AQJ260" s="666"/>
      <c r="AQK260" s="666"/>
      <c r="AQL260" s="666"/>
      <c r="AQM260" s="666"/>
      <c r="AQN260" s="666"/>
      <c r="AQO260" s="666"/>
      <c r="AQP260" s="666"/>
      <c r="AQQ260" s="666"/>
      <c r="AQR260" s="666"/>
      <c r="AQS260" s="666"/>
      <c r="AQT260" s="666"/>
      <c r="AQU260" s="666"/>
      <c r="AQV260" s="680"/>
      <c r="AQW260" s="666"/>
      <c r="AQX260" s="666"/>
      <c r="AQY260" s="666"/>
      <c r="AQZ260" s="666"/>
      <c r="ARA260" s="666"/>
      <c r="ARB260" s="666"/>
      <c r="ARC260" s="666"/>
      <c r="ARD260" s="666"/>
      <c r="ARE260" s="666"/>
      <c r="ARF260" s="666"/>
      <c r="ARG260" s="666"/>
      <c r="ARH260" s="666"/>
      <c r="ARI260" s="666"/>
      <c r="ARJ260" s="666"/>
      <c r="ARK260" s="666"/>
      <c r="ARL260" s="666"/>
      <c r="ARM260" s="666"/>
      <c r="ARN260" s="666"/>
      <c r="ARO260" s="666"/>
      <c r="ARP260" s="680"/>
      <c r="ARQ260" s="666"/>
      <c r="ARR260" s="666"/>
      <c r="ARS260" s="666"/>
      <c r="ART260" s="666"/>
      <c r="ARU260" s="666"/>
      <c r="ARV260" s="666"/>
      <c r="ARW260" s="666"/>
      <c r="ARX260" s="666"/>
      <c r="ARY260" s="666"/>
      <c r="ARZ260" s="666"/>
      <c r="ASA260" s="666"/>
      <c r="ASB260" s="666"/>
      <c r="ASC260" s="666"/>
      <c r="ASD260" s="666"/>
      <c r="ASE260" s="666"/>
      <c r="ASF260" s="666"/>
      <c r="ASG260" s="666"/>
      <c r="ASH260" s="666"/>
      <c r="ASI260" s="666"/>
      <c r="ASJ260" s="680"/>
      <c r="ASK260" s="666"/>
      <c r="ASL260" s="666"/>
      <c r="ASM260" s="666"/>
      <c r="ASN260" s="666"/>
      <c r="ASO260" s="666"/>
      <c r="ASP260" s="666"/>
      <c r="ASQ260" s="666"/>
      <c r="ASR260" s="666"/>
      <c r="ASS260" s="666"/>
      <c r="AST260" s="666"/>
      <c r="ASU260" s="666"/>
      <c r="ASV260" s="666"/>
      <c r="ASW260" s="666"/>
      <c r="ASX260" s="666"/>
      <c r="ASY260" s="666"/>
      <c r="ASZ260" s="666"/>
      <c r="ATA260" s="666"/>
      <c r="ATB260" s="666"/>
      <c r="ATC260" s="666"/>
      <c r="ATD260" s="680"/>
      <c r="ATE260" s="666"/>
      <c r="ATF260" s="666"/>
      <c r="ATG260" s="666"/>
      <c r="ATH260" s="666"/>
      <c r="ATI260" s="666"/>
      <c r="ATJ260" s="666"/>
      <c r="ATK260" s="666"/>
      <c r="ATL260" s="666"/>
      <c r="ATM260" s="666"/>
      <c r="ATN260" s="666"/>
      <c r="ATO260" s="666"/>
      <c r="ATP260" s="666"/>
      <c r="ATQ260" s="666"/>
      <c r="ATR260" s="666"/>
      <c r="ATS260" s="666"/>
      <c r="ATT260" s="666"/>
      <c r="ATU260" s="666"/>
      <c r="ATV260" s="666"/>
      <c r="ATW260" s="666"/>
      <c r="ATX260" s="680"/>
      <c r="ATY260" s="666"/>
      <c r="ATZ260" s="666"/>
      <c r="AUA260" s="666"/>
      <c r="AUB260" s="666"/>
      <c r="AUC260" s="666"/>
      <c r="AUD260" s="666"/>
      <c r="AUE260" s="666"/>
      <c r="AUF260" s="666"/>
      <c r="AUG260" s="666"/>
      <c r="AUH260" s="666"/>
      <c r="AUI260" s="666"/>
      <c r="AUJ260" s="666"/>
      <c r="AUK260" s="666"/>
      <c r="AUL260" s="666"/>
      <c r="AUM260" s="666"/>
      <c r="AUN260" s="666"/>
      <c r="AUO260" s="666"/>
      <c r="AUP260" s="666"/>
      <c r="AUQ260" s="666"/>
      <c r="AUR260" s="680"/>
      <c r="AUS260" s="666"/>
      <c r="AUT260" s="666"/>
      <c r="AUU260" s="666"/>
      <c r="AUV260" s="666"/>
      <c r="AUW260" s="666"/>
      <c r="AUX260" s="666"/>
      <c r="AUY260" s="666"/>
      <c r="AUZ260" s="666"/>
      <c r="AVA260" s="666"/>
      <c r="AVB260" s="666"/>
      <c r="AVC260" s="666"/>
      <c r="AVD260" s="666"/>
      <c r="AVE260" s="666"/>
      <c r="AVF260" s="666"/>
      <c r="AVG260" s="666"/>
      <c r="AVH260" s="666"/>
      <c r="AVI260" s="666"/>
      <c r="AVJ260" s="666"/>
      <c r="AVK260" s="666"/>
      <c r="AVL260" s="680"/>
      <c r="AVM260" s="666"/>
      <c r="AVN260" s="666"/>
      <c r="AVO260" s="666"/>
      <c r="AVP260" s="666"/>
      <c r="AVQ260" s="666"/>
      <c r="AVR260" s="666"/>
      <c r="AVS260" s="666"/>
      <c r="AVT260" s="666"/>
      <c r="AVU260" s="666"/>
      <c r="AVV260" s="666"/>
      <c r="AVW260" s="666"/>
      <c r="AVX260" s="666"/>
      <c r="AVY260" s="666"/>
      <c r="AVZ260" s="666"/>
      <c r="AWA260" s="666"/>
      <c r="AWB260" s="666"/>
      <c r="AWC260" s="666"/>
      <c r="AWD260" s="666"/>
      <c r="AWE260" s="666"/>
      <c r="AWF260" s="680"/>
      <c r="AWG260" s="666"/>
      <c r="AWH260" s="666"/>
      <c r="AWI260" s="666"/>
      <c r="AWJ260" s="666"/>
      <c r="AWK260" s="666"/>
      <c r="AWL260" s="666"/>
      <c r="AWM260" s="666"/>
      <c r="AWN260" s="666"/>
      <c r="AWO260" s="666"/>
      <c r="AWP260" s="666"/>
      <c r="AWQ260" s="666"/>
      <c r="AWR260" s="666"/>
      <c r="AWS260" s="666"/>
      <c r="AWT260" s="666"/>
      <c r="AWU260" s="666"/>
      <c r="AWV260" s="666"/>
      <c r="AWW260" s="666"/>
      <c r="AWX260" s="666"/>
      <c r="AWY260" s="666"/>
      <c r="AWZ260" s="680"/>
      <c r="AXA260" s="666"/>
      <c r="AXB260" s="666"/>
      <c r="AXC260" s="666"/>
      <c r="AXD260" s="666"/>
      <c r="AXE260" s="666"/>
      <c r="AXF260" s="666"/>
      <c r="AXG260" s="666"/>
      <c r="AXH260" s="666"/>
      <c r="AXI260" s="666"/>
      <c r="AXJ260" s="666"/>
      <c r="AXK260" s="666"/>
      <c r="AXL260" s="666"/>
      <c r="AXM260" s="666"/>
      <c r="AXN260" s="666"/>
      <c r="AXO260" s="666"/>
      <c r="AXP260" s="666"/>
      <c r="AXQ260" s="666"/>
      <c r="AXR260" s="666"/>
      <c r="AXS260" s="666"/>
      <c r="AXT260" s="680"/>
      <c r="AXU260" s="666"/>
      <c r="AXV260" s="666"/>
      <c r="AXW260" s="666"/>
      <c r="AXX260" s="666"/>
      <c r="AXY260" s="666"/>
      <c r="AXZ260" s="666"/>
      <c r="AYA260" s="666"/>
      <c r="AYB260" s="666"/>
      <c r="AYC260" s="666"/>
      <c r="AYD260" s="666"/>
      <c r="AYE260" s="666"/>
      <c r="AYF260" s="666"/>
      <c r="AYG260" s="666"/>
      <c r="AYH260" s="666"/>
      <c r="AYI260" s="666"/>
      <c r="AYJ260" s="666"/>
      <c r="AYK260" s="666"/>
      <c r="AYL260" s="666"/>
      <c r="AYM260" s="666"/>
      <c r="AYN260" s="680"/>
      <c r="AYO260" s="666"/>
      <c r="AYP260" s="666"/>
      <c r="AYQ260" s="666"/>
      <c r="AYR260" s="666"/>
      <c r="AYS260" s="666"/>
      <c r="AYT260" s="666"/>
      <c r="AYU260" s="666"/>
      <c r="AYV260" s="666"/>
      <c r="AYW260" s="666"/>
      <c r="AYX260" s="666"/>
      <c r="AYY260" s="666"/>
      <c r="AYZ260" s="666"/>
      <c r="AZA260" s="666"/>
      <c r="AZB260" s="666"/>
      <c r="AZC260" s="666"/>
      <c r="AZD260" s="666"/>
      <c r="AZE260" s="666"/>
      <c r="AZF260" s="666"/>
      <c r="AZG260" s="666"/>
      <c r="AZH260" s="680"/>
      <c r="AZI260" s="666"/>
      <c r="AZJ260" s="666"/>
      <c r="AZK260" s="666"/>
      <c r="AZL260" s="666"/>
      <c r="AZM260" s="666"/>
      <c r="AZN260" s="666"/>
      <c r="AZO260" s="666"/>
      <c r="AZP260" s="666"/>
      <c r="AZQ260" s="666"/>
      <c r="AZR260" s="666"/>
      <c r="AZS260" s="666"/>
      <c r="AZT260" s="666"/>
      <c r="AZU260" s="666"/>
      <c r="AZV260" s="666"/>
      <c r="AZW260" s="666"/>
      <c r="AZX260" s="666"/>
      <c r="AZY260" s="666"/>
      <c r="AZZ260" s="666"/>
      <c r="BAA260" s="666"/>
      <c r="BAB260" s="680"/>
      <c r="BAC260" s="666"/>
      <c r="BAD260" s="666"/>
      <c r="BAE260" s="666"/>
      <c r="BAF260" s="666"/>
      <c r="BAG260" s="666"/>
      <c r="BAH260" s="666"/>
      <c r="BAI260" s="666"/>
      <c r="BAJ260" s="666"/>
      <c r="BAK260" s="666"/>
      <c r="BAL260" s="666"/>
      <c r="BAM260" s="666"/>
      <c r="BAN260" s="666"/>
      <c r="BAO260" s="666"/>
      <c r="BAP260" s="666"/>
      <c r="BAQ260" s="666"/>
      <c r="BAR260" s="666"/>
      <c r="BAS260" s="666"/>
      <c r="BAT260" s="666"/>
      <c r="BAU260" s="666"/>
      <c r="BAV260" s="680"/>
      <c r="BAW260" s="666"/>
      <c r="BAX260" s="666"/>
      <c r="BAY260" s="666"/>
      <c r="BAZ260" s="666"/>
      <c r="BBA260" s="666"/>
      <c r="BBB260" s="666"/>
      <c r="BBC260" s="666"/>
      <c r="BBD260" s="666"/>
      <c r="BBE260" s="666"/>
      <c r="BBF260" s="666"/>
      <c r="BBG260" s="666"/>
      <c r="BBH260" s="666"/>
      <c r="BBI260" s="666"/>
      <c r="BBJ260" s="666"/>
      <c r="BBK260" s="666"/>
      <c r="BBL260" s="666"/>
      <c r="BBM260" s="666"/>
      <c r="BBN260" s="666"/>
      <c r="BBO260" s="666"/>
      <c r="BBP260" s="680"/>
      <c r="BBQ260" s="666"/>
      <c r="BBR260" s="666"/>
      <c r="BBS260" s="666"/>
      <c r="BBT260" s="666"/>
      <c r="BBU260" s="666"/>
      <c r="BBV260" s="666"/>
      <c r="BBW260" s="666"/>
      <c r="BBX260" s="666"/>
      <c r="BBY260" s="666"/>
      <c r="BBZ260" s="666"/>
      <c r="BCA260" s="666"/>
      <c r="BCB260" s="666"/>
      <c r="BCC260" s="666"/>
      <c r="BCD260" s="666"/>
      <c r="BCE260" s="666"/>
      <c r="BCF260" s="666"/>
      <c r="BCG260" s="666"/>
      <c r="BCH260" s="666"/>
      <c r="BCI260" s="666"/>
      <c r="BCJ260" s="680"/>
      <c r="BCK260" s="666"/>
      <c r="BCL260" s="666"/>
      <c r="BCM260" s="666"/>
      <c r="BCN260" s="666"/>
      <c r="BCO260" s="666"/>
      <c r="BCP260" s="666"/>
      <c r="BCQ260" s="666"/>
      <c r="BCR260" s="666"/>
      <c r="BCS260" s="666"/>
      <c r="BCT260" s="666"/>
      <c r="BCU260" s="666"/>
      <c r="BCV260" s="666"/>
      <c r="BCW260" s="666"/>
      <c r="BCX260" s="666"/>
      <c r="BCY260" s="666"/>
      <c r="BCZ260" s="666"/>
      <c r="BDA260" s="666"/>
      <c r="BDB260" s="666"/>
      <c r="BDC260" s="666"/>
      <c r="BDD260" s="680"/>
      <c r="BDE260" s="666"/>
      <c r="BDF260" s="666"/>
      <c r="BDG260" s="666"/>
      <c r="BDH260" s="666"/>
      <c r="BDI260" s="666"/>
      <c r="BDJ260" s="666"/>
      <c r="BDK260" s="666"/>
      <c r="BDL260" s="666"/>
      <c r="BDM260" s="666"/>
      <c r="BDN260" s="666"/>
      <c r="BDO260" s="666"/>
      <c r="BDP260" s="666"/>
      <c r="BDQ260" s="666"/>
      <c r="BDR260" s="666"/>
      <c r="BDS260" s="666"/>
      <c r="BDT260" s="666"/>
      <c r="BDU260" s="666"/>
      <c r="BDV260" s="666"/>
      <c r="BDW260" s="666"/>
      <c r="BDX260" s="680"/>
      <c r="BDY260" s="666"/>
      <c r="BDZ260" s="666"/>
      <c r="BEA260" s="666"/>
      <c r="BEB260" s="666"/>
      <c r="BEC260" s="666"/>
      <c r="BED260" s="666"/>
      <c r="BEE260" s="666"/>
      <c r="BEF260" s="666"/>
      <c r="BEG260" s="666"/>
      <c r="BEH260" s="666"/>
      <c r="BEI260" s="666"/>
      <c r="BEJ260" s="666"/>
      <c r="BEK260" s="666"/>
      <c r="BEL260" s="666"/>
      <c r="BEM260" s="666"/>
      <c r="BEN260" s="666"/>
      <c r="BEO260" s="666"/>
      <c r="BEP260" s="666"/>
      <c r="BEQ260" s="666"/>
      <c r="BER260" s="680"/>
      <c r="BES260" s="666"/>
      <c r="BET260" s="666"/>
      <c r="BEU260" s="666"/>
      <c r="BEV260" s="666"/>
      <c r="BEW260" s="666"/>
      <c r="BEX260" s="666"/>
      <c r="BEY260" s="666"/>
      <c r="BEZ260" s="666"/>
      <c r="BFA260" s="666"/>
      <c r="BFB260" s="666"/>
      <c r="BFC260" s="666"/>
      <c r="BFD260" s="666"/>
      <c r="BFE260" s="666"/>
      <c r="BFF260" s="666"/>
      <c r="BFG260" s="666"/>
      <c r="BFH260" s="666"/>
      <c r="BFI260" s="666"/>
      <c r="BFJ260" s="666"/>
      <c r="BFK260" s="666"/>
      <c r="BFL260" s="680"/>
      <c r="BFM260" s="666"/>
      <c r="BFN260" s="666"/>
      <c r="BFO260" s="666"/>
      <c r="BFP260" s="666"/>
      <c r="BFQ260" s="666"/>
      <c r="BFR260" s="666"/>
      <c r="BFS260" s="666"/>
      <c r="BFT260" s="666"/>
      <c r="BFU260" s="666"/>
      <c r="BFV260" s="666"/>
      <c r="BFW260" s="666"/>
      <c r="BFX260" s="666"/>
      <c r="BFY260" s="666"/>
      <c r="BFZ260" s="666"/>
      <c r="BGA260" s="666"/>
      <c r="BGB260" s="666"/>
      <c r="BGC260" s="666"/>
      <c r="BGD260" s="666"/>
      <c r="BGE260" s="666"/>
      <c r="BGF260" s="680"/>
      <c r="BGG260" s="666"/>
      <c r="BGH260" s="666"/>
      <c r="BGI260" s="666"/>
      <c r="BGJ260" s="666"/>
      <c r="BGK260" s="666"/>
      <c r="BGL260" s="666"/>
      <c r="BGM260" s="666"/>
      <c r="BGN260" s="666"/>
      <c r="BGO260" s="666"/>
      <c r="BGP260" s="666"/>
      <c r="BGQ260" s="666"/>
      <c r="BGR260" s="666"/>
      <c r="BGS260" s="666"/>
      <c r="BGT260" s="666"/>
      <c r="BGU260" s="666"/>
      <c r="BGV260" s="666"/>
      <c r="BGW260" s="666"/>
      <c r="BGX260" s="666"/>
      <c r="BGY260" s="666"/>
      <c r="BGZ260" s="680"/>
      <c r="BHA260" s="666"/>
      <c r="BHB260" s="666"/>
      <c r="BHC260" s="666"/>
      <c r="BHD260" s="666"/>
      <c r="BHE260" s="666"/>
      <c r="BHF260" s="666"/>
      <c r="BHG260" s="666"/>
      <c r="BHH260" s="666"/>
      <c r="BHI260" s="666"/>
      <c r="BHJ260" s="666"/>
      <c r="BHK260" s="666"/>
      <c r="BHL260" s="666"/>
      <c r="BHM260" s="666"/>
      <c r="BHN260" s="666"/>
      <c r="BHO260" s="666"/>
      <c r="BHP260" s="666"/>
      <c r="BHQ260" s="666"/>
      <c r="BHR260" s="666"/>
      <c r="BHS260" s="666"/>
      <c r="BHT260" s="680"/>
      <c r="BHU260" s="666"/>
      <c r="BHV260" s="666"/>
      <c r="BHW260" s="666"/>
      <c r="BHX260" s="666"/>
      <c r="BHY260" s="666"/>
      <c r="BHZ260" s="666"/>
      <c r="BIA260" s="666"/>
      <c r="BIB260" s="666"/>
      <c r="BIC260" s="666"/>
      <c r="BID260" s="666"/>
      <c r="BIE260" s="666"/>
      <c r="BIF260" s="666"/>
      <c r="BIG260" s="666"/>
      <c r="BIH260" s="666"/>
      <c r="BII260" s="666"/>
      <c r="BIJ260" s="666"/>
      <c r="BIK260" s="666"/>
      <c r="BIL260" s="666"/>
      <c r="BIM260" s="666"/>
      <c r="BIN260" s="680"/>
      <c r="BIO260" s="666"/>
      <c r="BIP260" s="666"/>
      <c r="BIQ260" s="666"/>
      <c r="BIR260" s="666"/>
      <c r="BIS260" s="666"/>
      <c r="BIT260" s="666"/>
      <c r="BIU260" s="666"/>
      <c r="BIV260" s="666"/>
      <c r="BIW260" s="666"/>
      <c r="BIX260" s="666"/>
      <c r="BIY260" s="666"/>
      <c r="BIZ260" s="666"/>
      <c r="BJA260" s="666"/>
      <c r="BJB260" s="666"/>
      <c r="BJC260" s="666"/>
      <c r="BJD260" s="666"/>
      <c r="BJE260" s="666"/>
      <c r="BJF260" s="666"/>
      <c r="BJG260" s="666"/>
      <c r="BJH260" s="680"/>
      <c r="BJI260" s="666"/>
      <c r="BJJ260" s="666"/>
      <c r="BJK260" s="666"/>
      <c r="BJL260" s="666"/>
      <c r="BJM260" s="666"/>
      <c r="BJN260" s="666"/>
      <c r="BJO260" s="666"/>
      <c r="BJP260" s="666"/>
      <c r="BJQ260" s="666"/>
      <c r="BJR260" s="666"/>
      <c r="BJS260" s="666"/>
      <c r="BJT260" s="666"/>
      <c r="BJU260" s="666"/>
      <c r="BJV260" s="666"/>
      <c r="BJW260" s="666"/>
      <c r="BJX260" s="666"/>
      <c r="BJY260" s="666"/>
      <c r="BJZ260" s="666"/>
      <c r="BKA260" s="666"/>
      <c r="BKB260" s="680"/>
      <c r="BKC260" s="666"/>
      <c r="BKD260" s="666"/>
      <c r="BKE260" s="666"/>
      <c r="BKF260" s="666"/>
      <c r="BKG260" s="666"/>
      <c r="BKH260" s="666"/>
      <c r="BKI260" s="666"/>
      <c r="BKJ260" s="666"/>
      <c r="BKK260" s="666"/>
      <c r="BKL260" s="666"/>
      <c r="BKM260" s="666"/>
      <c r="BKN260" s="666"/>
      <c r="BKO260" s="666"/>
      <c r="BKP260" s="666"/>
      <c r="BKQ260" s="666"/>
      <c r="BKR260" s="666"/>
      <c r="BKS260" s="666"/>
      <c r="BKT260" s="666"/>
      <c r="BKU260" s="666"/>
      <c r="BKV260" s="680"/>
      <c r="BKW260" s="666"/>
      <c r="BKX260" s="666"/>
      <c r="BKY260" s="666"/>
      <c r="BKZ260" s="666"/>
      <c r="BLA260" s="666"/>
      <c r="BLB260" s="666"/>
      <c r="BLC260" s="666"/>
      <c r="BLD260" s="666"/>
      <c r="BLE260" s="666"/>
      <c r="BLF260" s="666"/>
      <c r="BLG260" s="666"/>
      <c r="BLH260" s="666"/>
      <c r="BLI260" s="666"/>
      <c r="BLJ260" s="666"/>
      <c r="BLK260" s="666"/>
      <c r="BLL260" s="666"/>
      <c r="BLM260" s="666"/>
      <c r="BLN260" s="666"/>
      <c r="BLO260" s="666"/>
      <c r="BLP260" s="680"/>
      <c r="BLQ260" s="666"/>
      <c r="BLR260" s="666"/>
      <c r="BLS260" s="666"/>
      <c r="BLT260" s="666"/>
      <c r="BLU260" s="666"/>
      <c r="BLV260" s="666"/>
      <c r="BLW260" s="666"/>
      <c r="BLX260" s="666"/>
      <c r="BLY260" s="666"/>
      <c r="BLZ260" s="666"/>
      <c r="BMA260" s="666"/>
      <c r="BMB260" s="666"/>
      <c r="BMC260" s="666"/>
      <c r="BMD260" s="666"/>
      <c r="BME260" s="666"/>
      <c r="BMF260" s="666"/>
      <c r="BMG260" s="666"/>
      <c r="BMH260" s="666"/>
      <c r="BMI260" s="666"/>
      <c r="BMJ260" s="680"/>
      <c r="BMK260" s="666"/>
      <c r="BML260" s="666"/>
      <c r="BMM260" s="666"/>
      <c r="BMN260" s="666"/>
      <c r="BMO260" s="666"/>
      <c r="BMP260" s="666"/>
      <c r="BMQ260" s="666"/>
      <c r="BMR260" s="666"/>
      <c r="BMS260" s="666"/>
      <c r="BMT260" s="666"/>
      <c r="BMU260" s="666"/>
      <c r="BMV260" s="666"/>
      <c r="BMW260" s="666"/>
      <c r="BMX260" s="666"/>
      <c r="BMY260" s="666"/>
      <c r="BMZ260" s="666"/>
      <c r="BNA260" s="666"/>
      <c r="BNB260" s="666"/>
      <c r="BNC260" s="666"/>
      <c r="BND260" s="680"/>
      <c r="BNE260" s="666"/>
      <c r="BNF260" s="666"/>
      <c r="BNG260" s="666"/>
      <c r="BNH260" s="666"/>
      <c r="BNI260" s="666"/>
      <c r="BNJ260" s="666"/>
      <c r="BNK260" s="666"/>
      <c r="BNL260" s="666"/>
      <c r="BNM260" s="666"/>
      <c r="BNN260" s="666"/>
      <c r="BNO260" s="666"/>
      <c r="BNP260" s="666"/>
      <c r="BNQ260" s="666"/>
      <c r="BNR260" s="666"/>
      <c r="BNS260" s="666"/>
      <c r="BNT260" s="666"/>
      <c r="BNU260" s="666"/>
      <c r="BNV260" s="666"/>
      <c r="BNW260" s="666"/>
      <c r="BNX260" s="680"/>
      <c r="BNY260" s="666"/>
      <c r="BNZ260" s="666"/>
      <c r="BOA260" s="666"/>
      <c r="BOB260" s="666"/>
      <c r="BOC260" s="666"/>
      <c r="BOD260" s="666"/>
      <c r="BOE260" s="666"/>
      <c r="BOF260" s="666"/>
      <c r="BOG260" s="666"/>
      <c r="BOH260" s="666"/>
      <c r="BOI260" s="666"/>
      <c r="BOJ260" s="666"/>
      <c r="BOK260" s="666"/>
      <c r="BOL260" s="666"/>
      <c r="BOM260" s="666"/>
      <c r="BON260" s="666"/>
      <c r="BOO260" s="666"/>
      <c r="BOP260" s="666"/>
      <c r="BOQ260" s="666"/>
      <c r="BOR260" s="680"/>
      <c r="BOS260" s="666"/>
      <c r="BOT260" s="666"/>
      <c r="BOU260" s="666"/>
      <c r="BOV260" s="666"/>
      <c r="BOW260" s="666"/>
      <c r="BOX260" s="666"/>
      <c r="BOY260" s="666"/>
      <c r="BOZ260" s="666"/>
      <c r="BPA260" s="666"/>
      <c r="BPB260" s="666"/>
      <c r="BPC260" s="666"/>
      <c r="BPD260" s="666"/>
      <c r="BPE260" s="666"/>
      <c r="BPF260" s="666"/>
      <c r="BPG260" s="666"/>
      <c r="BPH260" s="666"/>
      <c r="BPI260" s="666"/>
      <c r="BPJ260" s="666"/>
      <c r="BPK260" s="666"/>
      <c r="BPL260" s="680"/>
      <c r="BPM260" s="666"/>
      <c r="BPN260" s="666"/>
      <c r="BPO260" s="666"/>
      <c r="BPP260" s="666"/>
      <c r="BPQ260" s="666"/>
      <c r="BPR260" s="666"/>
      <c r="BPS260" s="666"/>
      <c r="BPT260" s="666"/>
      <c r="BPU260" s="666"/>
      <c r="BPV260" s="666"/>
      <c r="BPW260" s="666"/>
      <c r="BPX260" s="666"/>
      <c r="BPY260" s="666"/>
      <c r="BPZ260" s="666"/>
      <c r="BQA260" s="666"/>
      <c r="BQB260" s="666"/>
      <c r="BQC260" s="666"/>
      <c r="BQD260" s="666"/>
      <c r="BQE260" s="666"/>
      <c r="BQF260" s="680"/>
      <c r="BQG260" s="666"/>
      <c r="BQH260" s="666"/>
      <c r="BQI260" s="666"/>
      <c r="BQJ260" s="666"/>
      <c r="BQK260" s="666"/>
      <c r="BQL260" s="666"/>
      <c r="BQM260" s="666"/>
      <c r="BQN260" s="666"/>
      <c r="BQO260" s="666"/>
      <c r="BQP260" s="666"/>
      <c r="BQQ260" s="666"/>
      <c r="BQR260" s="666"/>
      <c r="BQS260" s="666"/>
      <c r="BQT260" s="666"/>
      <c r="BQU260" s="666"/>
      <c r="BQV260" s="666"/>
      <c r="BQW260" s="666"/>
      <c r="BQX260" s="666"/>
      <c r="BQY260" s="666"/>
      <c r="BQZ260" s="680"/>
      <c r="BRA260" s="666"/>
      <c r="BRB260" s="666"/>
      <c r="BRC260" s="666"/>
      <c r="BRD260" s="666"/>
      <c r="BRE260" s="666"/>
      <c r="BRF260" s="666"/>
      <c r="BRG260" s="666"/>
      <c r="BRH260" s="666"/>
      <c r="BRI260" s="666"/>
      <c r="BRJ260" s="666"/>
      <c r="BRK260" s="666"/>
      <c r="BRL260" s="666"/>
      <c r="BRM260" s="666"/>
      <c r="BRN260" s="666"/>
      <c r="BRO260" s="666"/>
      <c r="BRP260" s="666"/>
      <c r="BRQ260" s="666"/>
      <c r="BRR260" s="666"/>
      <c r="BRS260" s="666"/>
      <c r="BRT260" s="680"/>
      <c r="BRU260" s="666"/>
      <c r="BRV260" s="666"/>
      <c r="BRW260" s="666"/>
      <c r="BRX260" s="666"/>
      <c r="BRY260" s="666"/>
      <c r="BRZ260" s="666"/>
      <c r="BSA260" s="666"/>
      <c r="BSB260" s="666"/>
      <c r="BSC260" s="666"/>
      <c r="BSD260" s="666"/>
      <c r="BSE260" s="666"/>
      <c r="BSF260" s="666"/>
      <c r="BSG260" s="666"/>
      <c r="BSH260" s="666"/>
      <c r="BSI260" s="666"/>
      <c r="BSJ260" s="666"/>
      <c r="BSK260" s="666"/>
      <c r="BSL260" s="666"/>
      <c r="BSM260" s="666"/>
      <c r="BSN260" s="680"/>
      <c r="BSO260" s="666"/>
      <c r="BSP260" s="666"/>
      <c r="BSQ260" s="666"/>
      <c r="BSR260" s="666"/>
      <c r="BSS260" s="666"/>
      <c r="BST260" s="666"/>
      <c r="BSU260" s="666"/>
      <c r="BSV260" s="666"/>
      <c r="BSW260" s="666"/>
      <c r="BSX260" s="666"/>
      <c r="BSY260" s="666"/>
      <c r="BSZ260" s="666"/>
      <c r="BTA260" s="666"/>
      <c r="BTB260" s="666"/>
      <c r="BTC260" s="666"/>
      <c r="BTD260" s="666"/>
      <c r="BTE260" s="666"/>
      <c r="BTF260" s="666"/>
      <c r="BTG260" s="666"/>
      <c r="BTH260" s="680"/>
      <c r="BTI260" s="666"/>
      <c r="BTJ260" s="666"/>
      <c r="BTK260" s="666"/>
      <c r="BTL260" s="666"/>
      <c r="BTM260" s="666"/>
      <c r="BTN260" s="666"/>
      <c r="BTO260" s="666"/>
      <c r="BTP260" s="666"/>
      <c r="BTQ260" s="666"/>
      <c r="BTR260" s="666"/>
      <c r="BTS260" s="666"/>
      <c r="BTT260" s="666"/>
      <c r="BTU260" s="666"/>
      <c r="BTV260" s="666"/>
      <c r="BTW260" s="666"/>
      <c r="BTX260" s="666"/>
      <c r="BTY260" s="666"/>
      <c r="BTZ260" s="666"/>
      <c r="BUA260" s="666"/>
      <c r="BUB260" s="680"/>
      <c r="BUC260" s="666"/>
      <c r="BUD260" s="666"/>
      <c r="BUE260" s="666"/>
      <c r="BUF260" s="666"/>
      <c r="BUG260" s="666"/>
      <c r="BUH260" s="666"/>
      <c r="BUI260" s="666"/>
      <c r="BUJ260" s="666"/>
      <c r="BUK260" s="666"/>
      <c r="BUL260" s="666"/>
      <c r="BUM260" s="666"/>
      <c r="BUN260" s="666"/>
      <c r="BUO260" s="666"/>
      <c r="BUP260" s="666"/>
      <c r="BUQ260" s="666"/>
      <c r="BUR260" s="666"/>
      <c r="BUS260" s="666"/>
      <c r="BUT260" s="666"/>
      <c r="BUU260" s="666"/>
      <c r="BUV260" s="680"/>
      <c r="BUW260" s="666"/>
      <c r="BUX260" s="666"/>
      <c r="BUY260" s="666"/>
      <c r="BUZ260" s="666"/>
      <c r="BVA260" s="666"/>
      <c r="BVB260" s="666"/>
      <c r="BVC260" s="666"/>
      <c r="BVD260" s="666"/>
      <c r="BVE260" s="666"/>
      <c r="BVF260" s="666"/>
      <c r="BVG260" s="666"/>
      <c r="BVH260" s="666"/>
      <c r="BVI260" s="666"/>
      <c r="BVJ260" s="666"/>
      <c r="BVK260" s="666"/>
      <c r="BVL260" s="666"/>
      <c r="BVM260" s="666"/>
      <c r="BVN260" s="666"/>
      <c r="BVO260" s="666"/>
      <c r="BVP260" s="680"/>
      <c r="BVQ260" s="666"/>
      <c r="BVR260" s="666"/>
      <c r="BVS260" s="666"/>
      <c r="BVT260" s="666"/>
      <c r="BVU260" s="666"/>
      <c r="BVV260" s="666"/>
      <c r="BVW260" s="666"/>
      <c r="BVX260" s="666"/>
      <c r="BVY260" s="666"/>
      <c r="BVZ260" s="666"/>
      <c r="BWA260" s="666"/>
      <c r="BWB260" s="666"/>
      <c r="BWC260" s="666"/>
      <c r="BWD260" s="666"/>
      <c r="BWE260" s="666"/>
      <c r="BWF260" s="666"/>
      <c r="BWG260" s="666"/>
      <c r="BWH260" s="666"/>
      <c r="BWI260" s="666"/>
      <c r="BWJ260" s="680"/>
      <c r="BWK260" s="666"/>
      <c r="BWL260" s="666"/>
      <c r="BWM260" s="666"/>
      <c r="BWN260" s="666"/>
      <c r="BWO260" s="666"/>
      <c r="BWP260" s="666"/>
      <c r="BWQ260" s="666"/>
      <c r="BWR260" s="666"/>
      <c r="BWS260" s="666"/>
      <c r="BWT260" s="666"/>
      <c r="BWU260" s="666"/>
      <c r="BWV260" s="666"/>
      <c r="BWW260" s="666"/>
      <c r="BWX260" s="666"/>
      <c r="BWY260" s="666"/>
      <c r="BWZ260" s="666"/>
      <c r="BXA260" s="666"/>
      <c r="BXB260" s="666"/>
      <c r="BXC260" s="666"/>
      <c r="BXD260" s="680"/>
      <c r="BXE260" s="666"/>
      <c r="BXF260" s="666"/>
      <c r="BXG260" s="666"/>
      <c r="BXH260" s="666"/>
      <c r="BXI260" s="666"/>
      <c r="BXJ260" s="666"/>
      <c r="BXK260" s="666"/>
      <c r="BXL260" s="666"/>
      <c r="BXM260" s="666"/>
      <c r="BXN260" s="666"/>
      <c r="BXO260" s="666"/>
      <c r="BXP260" s="666"/>
      <c r="BXQ260" s="666"/>
      <c r="BXR260" s="666"/>
      <c r="BXS260" s="666"/>
      <c r="BXT260" s="666"/>
      <c r="BXU260" s="666"/>
      <c r="BXV260" s="666"/>
      <c r="BXW260" s="666"/>
      <c r="BXX260" s="680"/>
      <c r="BXY260" s="666"/>
      <c r="BXZ260" s="666"/>
      <c r="BYA260" s="666"/>
      <c r="BYB260" s="666"/>
      <c r="BYC260" s="666"/>
      <c r="BYD260" s="666"/>
      <c r="BYE260" s="666"/>
      <c r="BYF260" s="666"/>
      <c r="BYG260" s="666"/>
      <c r="BYH260" s="666"/>
      <c r="BYI260" s="666"/>
      <c r="BYJ260" s="666"/>
      <c r="BYK260" s="666"/>
      <c r="BYL260" s="666"/>
      <c r="BYM260" s="666"/>
      <c r="BYN260" s="666"/>
      <c r="BYO260" s="666"/>
      <c r="BYP260" s="666"/>
      <c r="BYQ260" s="666"/>
      <c r="BYR260" s="680"/>
      <c r="BYS260" s="666"/>
      <c r="BYT260" s="666"/>
      <c r="BYU260" s="666"/>
      <c r="BYV260" s="666"/>
      <c r="BYW260" s="666"/>
      <c r="BYX260" s="666"/>
      <c r="BYY260" s="666"/>
      <c r="BYZ260" s="666"/>
      <c r="BZA260" s="666"/>
      <c r="BZB260" s="666"/>
      <c r="BZC260" s="666"/>
      <c r="BZD260" s="666"/>
      <c r="BZE260" s="666"/>
      <c r="BZF260" s="666"/>
      <c r="BZG260" s="666"/>
      <c r="BZH260" s="666"/>
      <c r="BZI260" s="666"/>
      <c r="BZJ260" s="666"/>
      <c r="BZK260" s="666"/>
      <c r="BZL260" s="680"/>
      <c r="BZM260" s="666"/>
      <c r="BZN260" s="666"/>
      <c r="BZO260" s="666"/>
      <c r="BZP260" s="666"/>
      <c r="BZQ260" s="666"/>
      <c r="BZR260" s="666"/>
      <c r="BZS260" s="666"/>
      <c r="BZT260" s="666"/>
      <c r="BZU260" s="666"/>
      <c r="BZV260" s="666"/>
      <c r="BZW260" s="666"/>
      <c r="BZX260" s="666"/>
      <c r="BZY260" s="666"/>
      <c r="BZZ260" s="666"/>
      <c r="CAA260" s="666"/>
      <c r="CAB260" s="666"/>
      <c r="CAC260" s="666"/>
      <c r="CAD260" s="666"/>
      <c r="CAE260" s="666"/>
      <c r="CAF260" s="680"/>
      <c r="CAG260" s="666"/>
      <c r="CAH260" s="666"/>
      <c r="CAI260" s="666"/>
      <c r="CAJ260" s="666"/>
      <c r="CAK260" s="666"/>
      <c r="CAL260" s="666"/>
      <c r="CAM260" s="666"/>
      <c r="CAN260" s="666"/>
      <c r="CAO260" s="666"/>
      <c r="CAP260" s="666"/>
      <c r="CAQ260" s="666"/>
      <c r="CAR260" s="666"/>
      <c r="CAS260" s="666"/>
      <c r="CAT260" s="666"/>
      <c r="CAU260" s="666"/>
      <c r="CAV260" s="666"/>
      <c r="CAW260" s="666"/>
      <c r="CAX260" s="666"/>
      <c r="CAY260" s="666"/>
      <c r="CAZ260" s="680"/>
      <c r="CBA260" s="666"/>
      <c r="CBB260" s="666"/>
      <c r="CBC260" s="666"/>
      <c r="CBD260" s="666"/>
      <c r="CBE260" s="666"/>
      <c r="CBF260" s="666"/>
      <c r="CBG260" s="666"/>
      <c r="CBH260" s="666"/>
      <c r="CBI260" s="666"/>
      <c r="CBJ260" s="666"/>
      <c r="CBK260" s="666"/>
      <c r="CBL260" s="666"/>
      <c r="CBM260" s="666"/>
      <c r="CBN260" s="666"/>
      <c r="CBO260" s="666"/>
      <c r="CBP260" s="666"/>
      <c r="CBQ260" s="666"/>
      <c r="CBR260" s="666"/>
      <c r="CBS260" s="666"/>
      <c r="CBT260" s="680"/>
      <c r="CBU260" s="666"/>
      <c r="CBV260" s="666"/>
      <c r="CBW260" s="666"/>
      <c r="CBX260" s="666"/>
      <c r="CBY260" s="666"/>
      <c r="CBZ260" s="666"/>
      <c r="CCA260" s="666"/>
      <c r="CCB260" s="666"/>
      <c r="CCC260" s="666"/>
      <c r="CCD260" s="666"/>
      <c r="CCE260" s="666"/>
      <c r="CCF260" s="666"/>
      <c r="CCG260" s="666"/>
      <c r="CCH260" s="666"/>
      <c r="CCI260" s="666"/>
      <c r="CCJ260" s="666"/>
      <c r="CCK260" s="666"/>
      <c r="CCL260" s="666"/>
      <c r="CCM260" s="666"/>
      <c r="CCN260" s="680"/>
      <c r="CCO260" s="666"/>
      <c r="CCP260" s="666"/>
      <c r="CCQ260" s="666"/>
      <c r="CCR260" s="666"/>
      <c r="CCS260" s="666"/>
      <c r="CCT260" s="666"/>
      <c r="CCU260" s="666"/>
      <c r="CCV260" s="666"/>
      <c r="CCW260" s="666"/>
      <c r="CCX260" s="666"/>
      <c r="CCY260" s="666"/>
      <c r="CCZ260" s="666"/>
      <c r="CDA260" s="666"/>
      <c r="CDB260" s="666"/>
      <c r="CDC260" s="666"/>
      <c r="CDD260" s="666"/>
      <c r="CDE260" s="666"/>
      <c r="CDF260" s="666"/>
      <c r="CDG260" s="666"/>
      <c r="CDH260" s="680"/>
      <c r="CDI260" s="666"/>
      <c r="CDJ260" s="666"/>
      <c r="CDK260" s="666"/>
      <c r="CDL260" s="666"/>
      <c r="CDM260" s="666"/>
      <c r="CDN260" s="666"/>
      <c r="CDO260" s="666"/>
      <c r="CDP260" s="666"/>
      <c r="CDQ260" s="666"/>
      <c r="CDR260" s="666"/>
      <c r="CDS260" s="666"/>
      <c r="CDT260" s="666"/>
      <c r="CDU260" s="666"/>
      <c r="CDV260" s="666"/>
      <c r="CDW260" s="666"/>
      <c r="CDX260" s="666"/>
      <c r="CDY260" s="666"/>
      <c r="CDZ260" s="666"/>
      <c r="CEA260" s="666"/>
      <c r="CEB260" s="680"/>
      <c r="CEC260" s="666"/>
      <c r="CED260" s="666"/>
      <c r="CEE260" s="666"/>
      <c r="CEF260" s="666"/>
      <c r="CEG260" s="666"/>
      <c r="CEH260" s="666"/>
      <c r="CEI260" s="666"/>
      <c r="CEJ260" s="666"/>
      <c r="CEK260" s="666"/>
      <c r="CEL260" s="666"/>
      <c r="CEM260" s="666"/>
      <c r="CEN260" s="666"/>
      <c r="CEO260" s="666"/>
      <c r="CEP260" s="666"/>
      <c r="CEQ260" s="666"/>
      <c r="CER260" s="666"/>
      <c r="CES260" s="666"/>
      <c r="CET260" s="666"/>
      <c r="CEU260" s="666"/>
      <c r="CEV260" s="680"/>
      <c r="CEW260" s="666"/>
      <c r="CEX260" s="666"/>
      <c r="CEY260" s="666"/>
      <c r="CEZ260" s="666"/>
      <c r="CFA260" s="666"/>
      <c r="CFB260" s="666"/>
      <c r="CFC260" s="666"/>
      <c r="CFD260" s="666"/>
      <c r="CFE260" s="666"/>
      <c r="CFF260" s="666"/>
      <c r="CFG260" s="666"/>
      <c r="CFH260" s="666"/>
      <c r="CFI260" s="666"/>
      <c r="CFJ260" s="666"/>
      <c r="CFK260" s="666"/>
      <c r="CFL260" s="666"/>
      <c r="CFM260" s="666"/>
      <c r="CFN260" s="666"/>
      <c r="CFO260" s="666"/>
      <c r="CFP260" s="680"/>
      <c r="CFQ260" s="666"/>
      <c r="CFR260" s="666"/>
      <c r="CFS260" s="666"/>
      <c r="CFT260" s="666"/>
      <c r="CFU260" s="666"/>
      <c r="CFV260" s="666"/>
      <c r="CFW260" s="666"/>
      <c r="CFX260" s="666"/>
      <c r="CFY260" s="666"/>
      <c r="CFZ260" s="666"/>
      <c r="CGA260" s="666"/>
      <c r="CGB260" s="666"/>
      <c r="CGC260" s="666"/>
      <c r="CGD260" s="666"/>
      <c r="CGE260" s="666"/>
      <c r="CGF260" s="666"/>
      <c r="CGG260" s="666"/>
      <c r="CGH260" s="666"/>
      <c r="CGI260" s="666"/>
      <c r="CGJ260" s="680"/>
      <c r="CGK260" s="666"/>
      <c r="CGL260" s="666"/>
      <c r="CGM260" s="666"/>
      <c r="CGN260" s="666"/>
      <c r="CGO260" s="666"/>
      <c r="CGP260" s="666"/>
      <c r="CGQ260" s="666"/>
      <c r="CGR260" s="666"/>
      <c r="CGS260" s="666"/>
      <c r="CGT260" s="666"/>
      <c r="CGU260" s="666"/>
      <c r="CGV260" s="666"/>
      <c r="CGW260" s="666"/>
      <c r="CGX260" s="666"/>
      <c r="CGY260" s="666"/>
      <c r="CGZ260" s="666"/>
      <c r="CHA260" s="666"/>
      <c r="CHB260" s="666"/>
      <c r="CHC260" s="666"/>
      <c r="CHD260" s="680"/>
      <c r="CHE260" s="666"/>
      <c r="CHF260" s="666"/>
      <c r="CHG260" s="666"/>
      <c r="CHH260" s="666"/>
      <c r="CHI260" s="666"/>
      <c r="CHJ260" s="666"/>
      <c r="CHK260" s="666"/>
      <c r="CHL260" s="666"/>
      <c r="CHM260" s="666"/>
      <c r="CHN260" s="666"/>
      <c r="CHO260" s="666"/>
      <c r="CHP260" s="666"/>
      <c r="CHQ260" s="666"/>
      <c r="CHR260" s="666"/>
      <c r="CHS260" s="666"/>
      <c r="CHT260" s="666"/>
      <c r="CHU260" s="666"/>
      <c r="CHV260" s="666"/>
      <c r="CHW260" s="666"/>
      <c r="CHX260" s="680"/>
      <c r="CHY260" s="666"/>
      <c r="CHZ260" s="666"/>
      <c r="CIA260" s="666"/>
      <c r="CIB260" s="666"/>
      <c r="CIC260" s="666"/>
      <c r="CID260" s="666"/>
      <c r="CIE260" s="666"/>
      <c r="CIF260" s="666"/>
      <c r="CIG260" s="666"/>
      <c r="CIH260" s="666"/>
      <c r="CII260" s="666"/>
      <c r="CIJ260" s="666"/>
      <c r="CIK260" s="666"/>
      <c r="CIL260" s="666"/>
      <c r="CIM260" s="666"/>
      <c r="CIN260" s="666"/>
      <c r="CIO260" s="666"/>
      <c r="CIP260" s="666"/>
      <c r="CIQ260" s="666"/>
      <c r="CIR260" s="680"/>
      <c r="CIS260" s="666"/>
      <c r="CIT260" s="666"/>
      <c r="CIU260" s="666"/>
      <c r="CIV260" s="666"/>
      <c r="CIW260" s="666"/>
      <c r="CIX260" s="666"/>
      <c r="CIY260" s="666"/>
      <c r="CIZ260" s="666"/>
      <c r="CJA260" s="666"/>
      <c r="CJB260" s="666"/>
      <c r="CJC260" s="666"/>
      <c r="CJD260" s="666"/>
      <c r="CJE260" s="666"/>
      <c r="CJF260" s="666"/>
      <c r="CJG260" s="666"/>
      <c r="CJH260" s="666"/>
      <c r="CJI260" s="666"/>
      <c r="CJJ260" s="666"/>
      <c r="CJK260" s="666"/>
      <c r="CJL260" s="680"/>
      <c r="CJM260" s="666"/>
      <c r="CJN260" s="666"/>
      <c r="CJO260" s="666"/>
      <c r="CJP260" s="666"/>
      <c r="CJQ260" s="666"/>
      <c r="CJR260" s="666"/>
      <c r="CJS260" s="666"/>
      <c r="CJT260" s="666"/>
      <c r="CJU260" s="666"/>
      <c r="CJV260" s="666"/>
      <c r="CJW260" s="666"/>
      <c r="CJX260" s="666"/>
      <c r="CJY260" s="666"/>
      <c r="CJZ260" s="666"/>
      <c r="CKA260" s="666"/>
      <c r="CKB260" s="666"/>
      <c r="CKC260" s="666"/>
      <c r="CKD260" s="666"/>
      <c r="CKE260" s="666"/>
      <c r="CKF260" s="680"/>
      <c r="CKG260" s="666"/>
      <c r="CKH260" s="666"/>
      <c r="CKI260" s="666"/>
      <c r="CKJ260" s="666"/>
      <c r="CKK260" s="666"/>
      <c r="CKL260" s="666"/>
      <c r="CKM260" s="666"/>
      <c r="CKN260" s="666"/>
      <c r="CKO260" s="666"/>
      <c r="CKP260" s="666"/>
      <c r="CKQ260" s="666"/>
      <c r="CKR260" s="666"/>
      <c r="CKS260" s="666"/>
      <c r="CKT260" s="666"/>
      <c r="CKU260" s="666"/>
      <c r="CKV260" s="666"/>
      <c r="CKW260" s="666"/>
      <c r="CKX260" s="666"/>
      <c r="CKY260" s="666"/>
      <c r="CKZ260" s="680"/>
      <c r="CLA260" s="666"/>
      <c r="CLB260" s="666"/>
      <c r="CLC260" s="666"/>
      <c r="CLD260" s="666"/>
      <c r="CLE260" s="666"/>
      <c r="CLF260" s="666"/>
      <c r="CLG260" s="666"/>
      <c r="CLH260" s="666"/>
      <c r="CLI260" s="666"/>
      <c r="CLJ260" s="666"/>
      <c r="CLK260" s="666"/>
      <c r="CLL260" s="666"/>
      <c r="CLM260" s="666"/>
      <c r="CLN260" s="666"/>
      <c r="CLO260" s="666"/>
      <c r="CLP260" s="666"/>
      <c r="CLQ260" s="666"/>
      <c r="CLR260" s="666"/>
      <c r="CLS260" s="666"/>
      <c r="CLT260" s="680"/>
      <c r="CLU260" s="666"/>
      <c r="CLV260" s="666"/>
      <c r="CLW260" s="666"/>
      <c r="CLX260" s="666"/>
      <c r="CLY260" s="666"/>
      <c r="CLZ260" s="666"/>
      <c r="CMA260" s="666"/>
      <c r="CMB260" s="666"/>
      <c r="CMC260" s="666"/>
      <c r="CMD260" s="666"/>
      <c r="CME260" s="666"/>
      <c r="CMF260" s="666"/>
      <c r="CMG260" s="666"/>
      <c r="CMH260" s="666"/>
      <c r="CMI260" s="666"/>
      <c r="CMJ260" s="666"/>
      <c r="CMK260" s="666"/>
      <c r="CML260" s="666"/>
      <c r="CMM260" s="666"/>
      <c r="CMN260" s="680"/>
      <c r="CMO260" s="666"/>
      <c r="CMP260" s="666"/>
      <c r="CMQ260" s="666"/>
      <c r="CMR260" s="666"/>
      <c r="CMS260" s="666"/>
      <c r="CMT260" s="666"/>
      <c r="CMU260" s="666"/>
      <c r="CMV260" s="666"/>
      <c r="CMW260" s="666"/>
      <c r="CMX260" s="666"/>
      <c r="CMY260" s="666"/>
      <c r="CMZ260" s="666"/>
      <c r="CNA260" s="666"/>
      <c r="CNB260" s="666"/>
      <c r="CNC260" s="666"/>
      <c r="CND260" s="666"/>
      <c r="CNE260" s="666"/>
      <c r="CNF260" s="666"/>
      <c r="CNG260" s="666"/>
      <c r="CNH260" s="680"/>
      <c r="CNI260" s="666"/>
      <c r="CNJ260" s="666"/>
      <c r="CNK260" s="666"/>
      <c r="CNL260" s="666"/>
      <c r="CNM260" s="666"/>
      <c r="CNN260" s="666"/>
      <c r="CNO260" s="666"/>
      <c r="CNP260" s="666"/>
      <c r="CNQ260" s="666"/>
      <c r="CNR260" s="666"/>
      <c r="CNS260" s="666"/>
      <c r="CNT260" s="666"/>
      <c r="CNU260" s="666"/>
      <c r="CNV260" s="666"/>
      <c r="CNW260" s="666"/>
      <c r="CNX260" s="666"/>
      <c r="CNY260" s="666"/>
      <c r="CNZ260" s="666"/>
      <c r="COA260" s="666"/>
      <c r="COB260" s="680"/>
      <c r="COC260" s="666"/>
      <c r="COD260" s="666"/>
      <c r="COE260" s="666"/>
      <c r="COF260" s="666"/>
      <c r="COG260" s="666"/>
      <c r="COH260" s="666"/>
      <c r="COI260" s="666"/>
      <c r="COJ260" s="666"/>
      <c r="COK260" s="666"/>
      <c r="COL260" s="666"/>
      <c r="COM260" s="666"/>
      <c r="CON260" s="666"/>
      <c r="COO260" s="666"/>
      <c r="COP260" s="666"/>
      <c r="COQ260" s="666"/>
      <c r="COR260" s="666"/>
      <c r="COS260" s="666"/>
      <c r="COT260" s="666"/>
      <c r="COU260" s="666"/>
      <c r="COV260" s="680"/>
      <c r="COW260" s="666"/>
      <c r="COX260" s="666"/>
      <c r="COY260" s="666"/>
      <c r="COZ260" s="666"/>
      <c r="CPA260" s="666"/>
      <c r="CPB260" s="666"/>
      <c r="CPC260" s="666"/>
      <c r="CPD260" s="666"/>
      <c r="CPE260" s="666"/>
      <c r="CPF260" s="666"/>
      <c r="CPG260" s="666"/>
      <c r="CPH260" s="666"/>
      <c r="CPI260" s="666"/>
      <c r="CPJ260" s="666"/>
      <c r="CPK260" s="666"/>
      <c r="CPL260" s="666"/>
      <c r="CPM260" s="666"/>
      <c r="CPN260" s="666"/>
      <c r="CPO260" s="666"/>
      <c r="CPP260" s="680"/>
      <c r="CPQ260" s="666"/>
      <c r="CPR260" s="666"/>
      <c r="CPS260" s="666"/>
      <c r="CPT260" s="666"/>
      <c r="CPU260" s="666"/>
      <c r="CPV260" s="666"/>
      <c r="CPW260" s="666"/>
      <c r="CPX260" s="666"/>
      <c r="CPY260" s="666"/>
      <c r="CPZ260" s="666"/>
      <c r="CQA260" s="666"/>
      <c r="CQB260" s="666"/>
      <c r="CQC260" s="666"/>
      <c r="CQD260" s="666"/>
      <c r="CQE260" s="666"/>
      <c r="CQF260" s="666"/>
      <c r="CQG260" s="666"/>
      <c r="CQH260" s="666"/>
      <c r="CQI260" s="666"/>
      <c r="CQJ260" s="680"/>
      <c r="CQK260" s="666"/>
      <c r="CQL260" s="666"/>
      <c r="CQM260" s="666"/>
      <c r="CQN260" s="666"/>
      <c r="CQO260" s="666"/>
      <c r="CQP260" s="666"/>
      <c r="CQQ260" s="666"/>
      <c r="CQR260" s="666"/>
      <c r="CQS260" s="666"/>
      <c r="CQT260" s="666"/>
      <c r="CQU260" s="666"/>
      <c r="CQV260" s="666"/>
      <c r="CQW260" s="666"/>
      <c r="CQX260" s="666"/>
      <c r="CQY260" s="666"/>
      <c r="CQZ260" s="666"/>
      <c r="CRA260" s="666"/>
      <c r="CRB260" s="666"/>
      <c r="CRC260" s="666"/>
      <c r="CRD260" s="680"/>
      <c r="CRE260" s="666"/>
      <c r="CRF260" s="666"/>
      <c r="CRG260" s="666"/>
      <c r="CRH260" s="666"/>
      <c r="CRI260" s="666"/>
      <c r="CRJ260" s="666"/>
      <c r="CRK260" s="666"/>
      <c r="CRL260" s="666"/>
      <c r="CRM260" s="666"/>
      <c r="CRN260" s="666"/>
      <c r="CRO260" s="666"/>
      <c r="CRP260" s="666"/>
      <c r="CRQ260" s="666"/>
      <c r="CRR260" s="666"/>
      <c r="CRS260" s="666"/>
      <c r="CRT260" s="666"/>
      <c r="CRU260" s="666"/>
      <c r="CRV260" s="666"/>
      <c r="CRW260" s="666"/>
      <c r="CRX260" s="680"/>
      <c r="CRY260" s="666"/>
      <c r="CRZ260" s="666"/>
      <c r="CSA260" s="666"/>
      <c r="CSB260" s="666"/>
      <c r="CSC260" s="666"/>
      <c r="CSD260" s="666"/>
      <c r="CSE260" s="666"/>
      <c r="CSF260" s="666"/>
      <c r="CSG260" s="666"/>
      <c r="CSH260" s="666"/>
      <c r="CSI260" s="666"/>
      <c r="CSJ260" s="666"/>
      <c r="CSK260" s="666"/>
      <c r="CSL260" s="666"/>
      <c r="CSM260" s="666"/>
      <c r="CSN260" s="666"/>
      <c r="CSO260" s="666"/>
      <c r="CSP260" s="666"/>
      <c r="CSQ260" s="666"/>
      <c r="CSR260" s="680"/>
      <c r="CSS260" s="666"/>
      <c r="CST260" s="666"/>
      <c r="CSU260" s="666"/>
      <c r="CSV260" s="666"/>
      <c r="CSW260" s="666"/>
      <c r="CSX260" s="666"/>
      <c r="CSY260" s="666"/>
      <c r="CSZ260" s="666"/>
      <c r="CTA260" s="666"/>
      <c r="CTB260" s="666"/>
      <c r="CTC260" s="666"/>
      <c r="CTD260" s="666"/>
      <c r="CTE260" s="666"/>
      <c r="CTF260" s="666"/>
      <c r="CTG260" s="666"/>
      <c r="CTH260" s="666"/>
      <c r="CTI260" s="666"/>
      <c r="CTJ260" s="666"/>
      <c r="CTK260" s="666"/>
      <c r="CTL260" s="680"/>
      <c r="CTM260" s="666"/>
      <c r="CTN260" s="666"/>
      <c r="CTO260" s="666"/>
      <c r="CTP260" s="666"/>
      <c r="CTQ260" s="666"/>
      <c r="CTR260" s="666"/>
      <c r="CTS260" s="666"/>
      <c r="CTT260" s="666"/>
      <c r="CTU260" s="666"/>
      <c r="CTV260" s="666"/>
      <c r="CTW260" s="666"/>
      <c r="CTX260" s="666"/>
      <c r="CTY260" s="666"/>
      <c r="CTZ260" s="666"/>
      <c r="CUA260" s="666"/>
      <c r="CUB260" s="666"/>
      <c r="CUC260" s="666"/>
      <c r="CUD260" s="666"/>
      <c r="CUE260" s="666"/>
      <c r="CUF260" s="680"/>
      <c r="CUG260" s="666"/>
      <c r="CUH260" s="666"/>
      <c r="CUI260" s="666"/>
      <c r="CUJ260" s="666"/>
      <c r="CUK260" s="666"/>
      <c r="CUL260" s="666"/>
      <c r="CUM260" s="666"/>
      <c r="CUN260" s="666"/>
      <c r="CUO260" s="666"/>
      <c r="CUP260" s="666"/>
      <c r="CUQ260" s="666"/>
      <c r="CUR260" s="666"/>
      <c r="CUS260" s="666"/>
      <c r="CUT260" s="666"/>
      <c r="CUU260" s="666"/>
      <c r="CUV260" s="666"/>
      <c r="CUW260" s="666"/>
      <c r="CUX260" s="666"/>
      <c r="CUY260" s="666"/>
      <c r="CUZ260" s="680"/>
      <c r="CVA260" s="666"/>
      <c r="CVB260" s="666"/>
      <c r="CVC260" s="666"/>
      <c r="CVD260" s="666"/>
      <c r="CVE260" s="666"/>
      <c r="CVF260" s="666"/>
      <c r="CVG260" s="666"/>
      <c r="CVH260" s="666"/>
      <c r="CVI260" s="666"/>
      <c r="CVJ260" s="666"/>
      <c r="CVK260" s="666"/>
      <c r="CVL260" s="666"/>
      <c r="CVM260" s="666"/>
      <c r="CVN260" s="666"/>
      <c r="CVO260" s="666"/>
      <c r="CVP260" s="666"/>
      <c r="CVQ260" s="666"/>
      <c r="CVR260" s="666"/>
      <c r="CVS260" s="666"/>
      <c r="CVT260" s="680"/>
      <c r="CVU260" s="666"/>
      <c r="CVV260" s="666"/>
      <c r="CVW260" s="666"/>
      <c r="CVX260" s="666"/>
      <c r="CVY260" s="666"/>
      <c r="CVZ260" s="666"/>
      <c r="CWA260" s="666"/>
      <c r="CWB260" s="666"/>
      <c r="CWC260" s="666"/>
      <c r="CWD260" s="666"/>
      <c r="CWE260" s="666"/>
      <c r="CWF260" s="666"/>
      <c r="CWG260" s="666"/>
      <c r="CWH260" s="666"/>
      <c r="CWI260" s="666"/>
      <c r="CWJ260" s="666"/>
      <c r="CWK260" s="666"/>
      <c r="CWL260" s="666"/>
      <c r="CWM260" s="666"/>
      <c r="CWN260" s="680"/>
      <c r="CWO260" s="666"/>
      <c r="CWP260" s="666"/>
      <c r="CWQ260" s="666"/>
      <c r="CWR260" s="666"/>
      <c r="CWS260" s="666"/>
      <c r="CWT260" s="666"/>
      <c r="CWU260" s="666"/>
      <c r="CWV260" s="666"/>
      <c r="CWW260" s="666"/>
      <c r="CWX260" s="666"/>
      <c r="CWY260" s="666"/>
      <c r="CWZ260" s="666"/>
      <c r="CXA260" s="666"/>
      <c r="CXB260" s="666"/>
      <c r="CXC260" s="666"/>
      <c r="CXD260" s="666"/>
      <c r="CXE260" s="666"/>
      <c r="CXF260" s="666"/>
      <c r="CXG260" s="666"/>
      <c r="CXH260" s="680"/>
      <c r="CXI260" s="666"/>
      <c r="CXJ260" s="666"/>
      <c r="CXK260" s="666"/>
      <c r="CXL260" s="666"/>
      <c r="CXM260" s="666"/>
      <c r="CXN260" s="666"/>
      <c r="CXO260" s="666"/>
      <c r="CXP260" s="666"/>
      <c r="CXQ260" s="666"/>
      <c r="CXR260" s="666"/>
      <c r="CXS260" s="666"/>
      <c r="CXT260" s="666"/>
      <c r="CXU260" s="666"/>
      <c r="CXV260" s="666"/>
      <c r="CXW260" s="666"/>
      <c r="CXX260" s="666"/>
      <c r="CXY260" s="666"/>
      <c r="CXZ260" s="666"/>
      <c r="CYA260" s="666"/>
      <c r="CYB260" s="680"/>
      <c r="CYC260" s="666"/>
      <c r="CYD260" s="666"/>
      <c r="CYE260" s="666"/>
      <c r="CYF260" s="666"/>
      <c r="CYG260" s="666"/>
      <c r="CYH260" s="666"/>
      <c r="CYI260" s="666"/>
      <c r="CYJ260" s="666"/>
      <c r="CYK260" s="666"/>
      <c r="CYL260" s="666"/>
      <c r="CYM260" s="666"/>
      <c r="CYN260" s="666"/>
      <c r="CYO260" s="666"/>
      <c r="CYP260" s="666"/>
      <c r="CYQ260" s="666"/>
      <c r="CYR260" s="666"/>
      <c r="CYS260" s="666"/>
      <c r="CYT260" s="666"/>
      <c r="CYU260" s="666"/>
      <c r="CYV260" s="680"/>
      <c r="CYW260" s="666"/>
      <c r="CYX260" s="666"/>
      <c r="CYY260" s="666"/>
      <c r="CYZ260" s="666"/>
      <c r="CZA260" s="666"/>
      <c r="CZB260" s="666"/>
      <c r="CZC260" s="666"/>
      <c r="CZD260" s="666"/>
      <c r="CZE260" s="666"/>
      <c r="CZF260" s="666"/>
      <c r="CZG260" s="666"/>
      <c r="CZH260" s="666"/>
      <c r="CZI260" s="666"/>
      <c r="CZJ260" s="666"/>
      <c r="CZK260" s="666"/>
      <c r="CZL260" s="666"/>
      <c r="CZM260" s="666"/>
      <c r="CZN260" s="666"/>
      <c r="CZO260" s="666"/>
      <c r="CZP260" s="680"/>
      <c r="CZQ260" s="666"/>
      <c r="CZR260" s="666"/>
      <c r="CZS260" s="666"/>
      <c r="CZT260" s="666"/>
      <c r="CZU260" s="666"/>
      <c r="CZV260" s="666"/>
      <c r="CZW260" s="666"/>
      <c r="CZX260" s="666"/>
      <c r="CZY260" s="666"/>
      <c r="CZZ260" s="666"/>
      <c r="DAA260" s="666"/>
      <c r="DAB260" s="666"/>
      <c r="DAC260" s="666"/>
      <c r="DAD260" s="666"/>
      <c r="DAE260" s="666"/>
      <c r="DAF260" s="666"/>
      <c r="DAG260" s="666"/>
      <c r="DAH260" s="666"/>
      <c r="DAI260" s="666"/>
      <c r="DAJ260" s="680"/>
      <c r="DAK260" s="666"/>
      <c r="DAL260" s="666"/>
      <c r="DAM260" s="666"/>
      <c r="DAN260" s="666"/>
      <c r="DAO260" s="666"/>
      <c r="DAP260" s="666"/>
      <c r="DAQ260" s="666"/>
      <c r="DAR260" s="666"/>
      <c r="DAS260" s="666"/>
      <c r="DAT260" s="666"/>
      <c r="DAU260" s="666"/>
      <c r="DAV260" s="666"/>
      <c r="DAW260" s="666"/>
      <c r="DAX260" s="666"/>
      <c r="DAY260" s="666"/>
      <c r="DAZ260" s="666"/>
      <c r="DBA260" s="666"/>
      <c r="DBB260" s="666"/>
      <c r="DBC260" s="666"/>
      <c r="DBD260" s="680"/>
      <c r="DBE260" s="666"/>
      <c r="DBF260" s="666"/>
      <c r="DBG260" s="666"/>
      <c r="DBH260" s="666"/>
      <c r="DBI260" s="666"/>
      <c r="DBJ260" s="666"/>
      <c r="DBK260" s="666"/>
      <c r="DBL260" s="666"/>
      <c r="DBM260" s="666"/>
      <c r="DBN260" s="666"/>
      <c r="DBO260" s="666"/>
      <c r="DBP260" s="666"/>
      <c r="DBQ260" s="666"/>
      <c r="DBR260" s="666"/>
      <c r="DBS260" s="666"/>
      <c r="DBT260" s="666"/>
      <c r="DBU260" s="666"/>
      <c r="DBV260" s="666"/>
      <c r="DBW260" s="666"/>
      <c r="DBX260" s="680"/>
      <c r="DBY260" s="666"/>
      <c r="DBZ260" s="666"/>
      <c r="DCA260" s="666"/>
      <c r="DCB260" s="666"/>
      <c r="DCC260" s="666"/>
      <c r="DCD260" s="666"/>
      <c r="DCE260" s="666"/>
      <c r="DCF260" s="666"/>
      <c r="DCG260" s="666"/>
      <c r="DCH260" s="666"/>
      <c r="DCI260" s="666"/>
      <c r="DCJ260" s="666"/>
      <c r="DCK260" s="666"/>
      <c r="DCL260" s="666"/>
      <c r="DCM260" s="666"/>
      <c r="DCN260" s="666"/>
      <c r="DCO260" s="666"/>
      <c r="DCP260" s="666"/>
      <c r="DCQ260" s="666"/>
      <c r="DCR260" s="680"/>
      <c r="DCS260" s="666"/>
      <c r="DCT260" s="666"/>
      <c r="DCU260" s="666"/>
      <c r="DCV260" s="666"/>
      <c r="DCW260" s="666"/>
      <c r="DCX260" s="666"/>
      <c r="DCY260" s="666"/>
      <c r="DCZ260" s="666"/>
      <c r="DDA260" s="666"/>
      <c r="DDB260" s="666"/>
      <c r="DDC260" s="666"/>
      <c r="DDD260" s="666"/>
      <c r="DDE260" s="666"/>
      <c r="DDF260" s="666"/>
      <c r="DDG260" s="666"/>
      <c r="DDH260" s="666"/>
      <c r="DDI260" s="666"/>
      <c r="DDJ260" s="666"/>
      <c r="DDK260" s="666"/>
      <c r="DDL260" s="680"/>
      <c r="DDM260" s="666"/>
      <c r="DDN260" s="666"/>
      <c r="DDO260" s="666"/>
      <c r="DDP260" s="666"/>
      <c r="DDQ260" s="666"/>
      <c r="DDR260" s="666"/>
      <c r="DDS260" s="666"/>
      <c r="DDT260" s="666"/>
      <c r="DDU260" s="666"/>
      <c r="DDV260" s="666"/>
      <c r="DDW260" s="666"/>
      <c r="DDX260" s="666"/>
      <c r="DDY260" s="666"/>
      <c r="DDZ260" s="666"/>
      <c r="DEA260" s="666"/>
      <c r="DEB260" s="666"/>
      <c r="DEC260" s="666"/>
      <c r="DED260" s="666"/>
      <c r="DEE260" s="666"/>
      <c r="DEF260" s="680"/>
      <c r="DEG260" s="666"/>
      <c r="DEH260" s="666"/>
      <c r="DEI260" s="666"/>
      <c r="DEJ260" s="666"/>
      <c r="DEK260" s="666"/>
      <c r="DEL260" s="666"/>
      <c r="DEM260" s="666"/>
      <c r="DEN260" s="666"/>
      <c r="DEO260" s="666"/>
      <c r="DEP260" s="666"/>
      <c r="DEQ260" s="666"/>
      <c r="DER260" s="666"/>
      <c r="DES260" s="666"/>
      <c r="DET260" s="666"/>
      <c r="DEU260" s="666"/>
      <c r="DEV260" s="666"/>
      <c r="DEW260" s="666"/>
      <c r="DEX260" s="666"/>
      <c r="DEY260" s="666"/>
      <c r="DEZ260" s="680"/>
      <c r="DFA260" s="666"/>
      <c r="DFB260" s="666"/>
      <c r="DFC260" s="666"/>
      <c r="DFD260" s="666"/>
      <c r="DFE260" s="666"/>
      <c r="DFF260" s="666"/>
      <c r="DFG260" s="666"/>
      <c r="DFH260" s="666"/>
      <c r="DFI260" s="666"/>
      <c r="DFJ260" s="666"/>
      <c r="DFK260" s="666"/>
      <c r="DFL260" s="666"/>
      <c r="DFM260" s="666"/>
      <c r="DFN260" s="666"/>
      <c r="DFO260" s="666"/>
      <c r="DFP260" s="666"/>
      <c r="DFQ260" s="666"/>
      <c r="DFR260" s="666"/>
      <c r="DFS260" s="666"/>
      <c r="DFT260" s="680"/>
      <c r="DFU260" s="666"/>
      <c r="DFV260" s="666"/>
      <c r="DFW260" s="666"/>
      <c r="DFX260" s="666"/>
      <c r="DFY260" s="666"/>
      <c r="DFZ260" s="666"/>
      <c r="DGA260" s="666"/>
      <c r="DGB260" s="666"/>
      <c r="DGC260" s="666"/>
      <c r="DGD260" s="666"/>
      <c r="DGE260" s="666"/>
      <c r="DGF260" s="666"/>
      <c r="DGG260" s="666"/>
      <c r="DGH260" s="666"/>
      <c r="DGI260" s="666"/>
      <c r="DGJ260" s="666"/>
      <c r="DGK260" s="666"/>
      <c r="DGL260" s="666"/>
      <c r="DGM260" s="666"/>
      <c r="DGN260" s="680"/>
      <c r="DGO260" s="666"/>
      <c r="DGP260" s="666"/>
      <c r="DGQ260" s="666"/>
      <c r="DGR260" s="666"/>
      <c r="DGS260" s="666"/>
      <c r="DGT260" s="666"/>
      <c r="DGU260" s="666"/>
      <c r="DGV260" s="666"/>
      <c r="DGW260" s="666"/>
      <c r="DGX260" s="666"/>
      <c r="DGY260" s="666"/>
      <c r="DGZ260" s="666"/>
      <c r="DHA260" s="666"/>
      <c r="DHB260" s="666"/>
      <c r="DHC260" s="666"/>
      <c r="DHD260" s="666"/>
      <c r="DHE260" s="666"/>
      <c r="DHF260" s="666"/>
      <c r="DHG260" s="666"/>
      <c r="DHH260" s="680"/>
      <c r="DHI260" s="666"/>
      <c r="DHJ260" s="666"/>
      <c r="DHK260" s="666"/>
      <c r="DHL260" s="666"/>
      <c r="DHM260" s="666"/>
      <c r="DHN260" s="666"/>
      <c r="DHO260" s="666"/>
      <c r="DHP260" s="666"/>
      <c r="DHQ260" s="666"/>
      <c r="DHR260" s="666"/>
      <c r="DHS260" s="666"/>
      <c r="DHT260" s="666"/>
      <c r="DHU260" s="666"/>
      <c r="DHV260" s="666"/>
      <c r="DHW260" s="666"/>
      <c r="DHX260" s="666"/>
      <c r="DHY260" s="666"/>
      <c r="DHZ260" s="666"/>
      <c r="DIA260" s="666"/>
      <c r="DIB260" s="680"/>
      <c r="DIC260" s="666"/>
      <c r="DID260" s="666"/>
      <c r="DIE260" s="666"/>
      <c r="DIF260" s="666"/>
      <c r="DIG260" s="666"/>
      <c r="DIH260" s="666"/>
      <c r="DII260" s="666"/>
      <c r="DIJ260" s="666"/>
      <c r="DIK260" s="666"/>
      <c r="DIL260" s="666"/>
      <c r="DIM260" s="666"/>
      <c r="DIN260" s="666"/>
      <c r="DIO260" s="666"/>
      <c r="DIP260" s="666"/>
      <c r="DIQ260" s="666"/>
      <c r="DIR260" s="666"/>
      <c r="DIS260" s="666"/>
      <c r="DIT260" s="666"/>
      <c r="DIU260" s="666"/>
      <c r="DIV260" s="680"/>
      <c r="DIW260" s="666"/>
      <c r="DIX260" s="666"/>
      <c r="DIY260" s="666"/>
      <c r="DIZ260" s="666"/>
      <c r="DJA260" s="666"/>
      <c r="DJB260" s="666"/>
      <c r="DJC260" s="666"/>
      <c r="DJD260" s="666"/>
      <c r="DJE260" s="666"/>
      <c r="DJF260" s="666"/>
      <c r="DJG260" s="666"/>
      <c r="DJH260" s="666"/>
      <c r="DJI260" s="666"/>
      <c r="DJJ260" s="666"/>
      <c r="DJK260" s="666"/>
      <c r="DJL260" s="666"/>
      <c r="DJM260" s="666"/>
      <c r="DJN260" s="666"/>
      <c r="DJO260" s="666"/>
      <c r="DJP260" s="680"/>
      <c r="DJQ260" s="666"/>
      <c r="DJR260" s="666"/>
      <c r="DJS260" s="666"/>
      <c r="DJT260" s="666"/>
      <c r="DJU260" s="666"/>
      <c r="DJV260" s="666"/>
      <c r="DJW260" s="666"/>
      <c r="DJX260" s="666"/>
      <c r="DJY260" s="666"/>
      <c r="DJZ260" s="666"/>
      <c r="DKA260" s="666"/>
      <c r="DKB260" s="666"/>
      <c r="DKC260" s="666"/>
      <c r="DKD260" s="666"/>
      <c r="DKE260" s="666"/>
      <c r="DKF260" s="666"/>
      <c r="DKG260" s="666"/>
      <c r="DKH260" s="666"/>
      <c r="DKI260" s="666"/>
      <c r="DKJ260" s="680"/>
      <c r="DKK260" s="666"/>
      <c r="DKL260" s="666"/>
      <c r="DKM260" s="666"/>
      <c r="DKN260" s="666"/>
      <c r="DKO260" s="666"/>
      <c r="DKP260" s="666"/>
      <c r="DKQ260" s="666"/>
      <c r="DKR260" s="666"/>
      <c r="DKS260" s="666"/>
      <c r="DKT260" s="666"/>
      <c r="DKU260" s="666"/>
      <c r="DKV260" s="666"/>
      <c r="DKW260" s="666"/>
      <c r="DKX260" s="666"/>
      <c r="DKY260" s="666"/>
      <c r="DKZ260" s="666"/>
      <c r="DLA260" s="666"/>
      <c r="DLB260" s="666"/>
      <c r="DLC260" s="666"/>
      <c r="DLD260" s="680"/>
      <c r="DLE260" s="666"/>
      <c r="DLF260" s="666"/>
      <c r="DLG260" s="666"/>
      <c r="DLH260" s="666"/>
      <c r="DLI260" s="666"/>
      <c r="DLJ260" s="666"/>
      <c r="DLK260" s="666"/>
      <c r="DLL260" s="666"/>
      <c r="DLM260" s="666"/>
      <c r="DLN260" s="666"/>
      <c r="DLO260" s="666"/>
      <c r="DLP260" s="666"/>
      <c r="DLQ260" s="666"/>
      <c r="DLR260" s="666"/>
      <c r="DLS260" s="666"/>
      <c r="DLT260" s="666"/>
      <c r="DLU260" s="666"/>
      <c r="DLV260" s="666"/>
      <c r="DLW260" s="666"/>
      <c r="DLX260" s="680"/>
      <c r="DLY260" s="666"/>
      <c r="DLZ260" s="666"/>
      <c r="DMA260" s="666"/>
      <c r="DMB260" s="666"/>
      <c r="DMC260" s="666"/>
      <c r="DMD260" s="666"/>
      <c r="DME260" s="666"/>
      <c r="DMF260" s="666"/>
      <c r="DMG260" s="666"/>
      <c r="DMH260" s="666"/>
      <c r="DMI260" s="666"/>
      <c r="DMJ260" s="666"/>
      <c r="DMK260" s="666"/>
      <c r="DML260" s="666"/>
      <c r="DMM260" s="666"/>
      <c r="DMN260" s="666"/>
      <c r="DMO260" s="666"/>
      <c r="DMP260" s="666"/>
      <c r="DMQ260" s="666"/>
      <c r="DMR260" s="680"/>
      <c r="DMS260" s="666"/>
      <c r="DMT260" s="666"/>
      <c r="DMU260" s="666"/>
      <c r="DMV260" s="666"/>
      <c r="DMW260" s="666"/>
      <c r="DMX260" s="666"/>
      <c r="DMY260" s="666"/>
      <c r="DMZ260" s="666"/>
      <c r="DNA260" s="666"/>
      <c r="DNB260" s="666"/>
      <c r="DNC260" s="666"/>
      <c r="DND260" s="666"/>
      <c r="DNE260" s="666"/>
      <c r="DNF260" s="666"/>
      <c r="DNG260" s="666"/>
      <c r="DNH260" s="666"/>
      <c r="DNI260" s="666"/>
      <c r="DNJ260" s="666"/>
      <c r="DNK260" s="666"/>
      <c r="DNL260" s="680"/>
      <c r="DNM260" s="666"/>
      <c r="DNN260" s="666"/>
      <c r="DNO260" s="666"/>
      <c r="DNP260" s="666"/>
      <c r="DNQ260" s="666"/>
      <c r="DNR260" s="666"/>
      <c r="DNS260" s="666"/>
      <c r="DNT260" s="666"/>
      <c r="DNU260" s="666"/>
      <c r="DNV260" s="666"/>
      <c r="DNW260" s="666"/>
      <c r="DNX260" s="666"/>
      <c r="DNY260" s="666"/>
      <c r="DNZ260" s="666"/>
      <c r="DOA260" s="666"/>
      <c r="DOB260" s="666"/>
      <c r="DOC260" s="666"/>
      <c r="DOD260" s="666"/>
      <c r="DOE260" s="666"/>
      <c r="DOF260" s="680"/>
      <c r="DOG260" s="666"/>
      <c r="DOH260" s="666"/>
      <c r="DOI260" s="666"/>
      <c r="DOJ260" s="666"/>
      <c r="DOK260" s="666"/>
      <c r="DOL260" s="666"/>
      <c r="DOM260" s="666"/>
      <c r="DON260" s="666"/>
      <c r="DOO260" s="666"/>
      <c r="DOP260" s="666"/>
      <c r="DOQ260" s="666"/>
      <c r="DOR260" s="666"/>
      <c r="DOS260" s="666"/>
      <c r="DOT260" s="666"/>
      <c r="DOU260" s="666"/>
      <c r="DOV260" s="666"/>
      <c r="DOW260" s="666"/>
      <c r="DOX260" s="666"/>
      <c r="DOY260" s="666"/>
      <c r="DOZ260" s="680"/>
      <c r="DPA260" s="666"/>
      <c r="DPB260" s="666"/>
      <c r="DPC260" s="666"/>
      <c r="DPD260" s="666"/>
      <c r="DPE260" s="666"/>
      <c r="DPF260" s="666"/>
      <c r="DPG260" s="666"/>
      <c r="DPH260" s="666"/>
      <c r="DPI260" s="666"/>
      <c r="DPJ260" s="666"/>
      <c r="DPK260" s="666"/>
      <c r="DPL260" s="666"/>
      <c r="DPM260" s="666"/>
      <c r="DPN260" s="666"/>
      <c r="DPO260" s="666"/>
      <c r="DPP260" s="666"/>
      <c r="DPQ260" s="666"/>
      <c r="DPR260" s="666"/>
      <c r="DPS260" s="666"/>
      <c r="DPT260" s="680"/>
      <c r="DPU260" s="666"/>
      <c r="DPV260" s="666"/>
      <c r="DPW260" s="666"/>
      <c r="DPX260" s="666"/>
      <c r="DPY260" s="666"/>
      <c r="DPZ260" s="666"/>
      <c r="DQA260" s="666"/>
      <c r="DQB260" s="666"/>
      <c r="DQC260" s="666"/>
      <c r="DQD260" s="666"/>
      <c r="DQE260" s="666"/>
      <c r="DQF260" s="666"/>
      <c r="DQG260" s="666"/>
      <c r="DQH260" s="666"/>
      <c r="DQI260" s="666"/>
      <c r="DQJ260" s="666"/>
      <c r="DQK260" s="666"/>
      <c r="DQL260" s="666"/>
      <c r="DQM260" s="666"/>
      <c r="DQN260" s="680"/>
      <c r="DQO260" s="666"/>
      <c r="DQP260" s="666"/>
      <c r="DQQ260" s="666"/>
      <c r="DQR260" s="666"/>
      <c r="DQS260" s="666"/>
      <c r="DQT260" s="666"/>
      <c r="DQU260" s="666"/>
      <c r="DQV260" s="666"/>
      <c r="DQW260" s="666"/>
      <c r="DQX260" s="666"/>
      <c r="DQY260" s="666"/>
      <c r="DQZ260" s="666"/>
      <c r="DRA260" s="666"/>
      <c r="DRB260" s="666"/>
      <c r="DRC260" s="666"/>
      <c r="DRD260" s="666"/>
      <c r="DRE260" s="666"/>
      <c r="DRF260" s="666"/>
      <c r="DRG260" s="666"/>
      <c r="DRH260" s="680"/>
      <c r="DRI260" s="666"/>
      <c r="DRJ260" s="666"/>
      <c r="DRK260" s="666"/>
      <c r="DRL260" s="666"/>
      <c r="DRM260" s="666"/>
      <c r="DRN260" s="666"/>
      <c r="DRO260" s="666"/>
      <c r="DRP260" s="666"/>
      <c r="DRQ260" s="666"/>
      <c r="DRR260" s="666"/>
      <c r="DRS260" s="666"/>
      <c r="DRT260" s="666"/>
      <c r="DRU260" s="666"/>
      <c r="DRV260" s="666"/>
      <c r="DRW260" s="666"/>
      <c r="DRX260" s="666"/>
      <c r="DRY260" s="666"/>
      <c r="DRZ260" s="666"/>
      <c r="DSA260" s="666"/>
      <c r="DSB260" s="680"/>
      <c r="DSC260" s="666"/>
      <c r="DSD260" s="666"/>
      <c r="DSE260" s="666"/>
      <c r="DSF260" s="666"/>
      <c r="DSG260" s="666"/>
      <c r="DSH260" s="666"/>
      <c r="DSI260" s="666"/>
      <c r="DSJ260" s="666"/>
      <c r="DSK260" s="666"/>
      <c r="DSL260" s="666"/>
      <c r="DSM260" s="666"/>
      <c r="DSN260" s="666"/>
      <c r="DSO260" s="666"/>
      <c r="DSP260" s="666"/>
      <c r="DSQ260" s="666"/>
      <c r="DSR260" s="666"/>
      <c r="DSS260" s="666"/>
      <c r="DST260" s="666"/>
      <c r="DSU260" s="666"/>
      <c r="DSV260" s="680"/>
      <c r="DSW260" s="666"/>
      <c r="DSX260" s="666"/>
      <c r="DSY260" s="666"/>
      <c r="DSZ260" s="666"/>
      <c r="DTA260" s="666"/>
      <c r="DTB260" s="666"/>
      <c r="DTC260" s="666"/>
      <c r="DTD260" s="666"/>
      <c r="DTE260" s="666"/>
      <c r="DTF260" s="666"/>
      <c r="DTG260" s="666"/>
      <c r="DTH260" s="666"/>
      <c r="DTI260" s="666"/>
      <c r="DTJ260" s="666"/>
      <c r="DTK260" s="666"/>
      <c r="DTL260" s="666"/>
      <c r="DTM260" s="666"/>
      <c r="DTN260" s="666"/>
      <c r="DTO260" s="666"/>
      <c r="DTP260" s="680"/>
      <c r="DTQ260" s="666"/>
      <c r="DTR260" s="666"/>
      <c r="DTS260" s="666"/>
      <c r="DTT260" s="666"/>
      <c r="DTU260" s="666"/>
      <c r="DTV260" s="666"/>
      <c r="DTW260" s="666"/>
      <c r="DTX260" s="666"/>
      <c r="DTY260" s="666"/>
      <c r="DTZ260" s="666"/>
      <c r="DUA260" s="666"/>
      <c r="DUB260" s="666"/>
      <c r="DUC260" s="666"/>
      <c r="DUD260" s="666"/>
      <c r="DUE260" s="666"/>
      <c r="DUF260" s="666"/>
      <c r="DUG260" s="666"/>
      <c r="DUH260" s="666"/>
      <c r="DUI260" s="666"/>
      <c r="DUJ260" s="680"/>
      <c r="DUK260" s="666"/>
      <c r="DUL260" s="666"/>
      <c r="DUM260" s="666"/>
      <c r="DUN260" s="666"/>
      <c r="DUO260" s="666"/>
      <c r="DUP260" s="666"/>
      <c r="DUQ260" s="666"/>
      <c r="DUR260" s="666"/>
      <c r="DUS260" s="666"/>
      <c r="DUT260" s="666"/>
      <c r="DUU260" s="666"/>
      <c r="DUV260" s="666"/>
      <c r="DUW260" s="666"/>
      <c r="DUX260" s="666"/>
      <c r="DUY260" s="666"/>
      <c r="DUZ260" s="666"/>
      <c r="DVA260" s="666"/>
      <c r="DVB260" s="666"/>
      <c r="DVC260" s="666"/>
      <c r="DVD260" s="680"/>
      <c r="DVE260" s="666"/>
      <c r="DVF260" s="666"/>
      <c r="DVG260" s="666"/>
      <c r="DVH260" s="666"/>
      <c r="DVI260" s="666"/>
      <c r="DVJ260" s="666"/>
      <c r="DVK260" s="666"/>
      <c r="DVL260" s="666"/>
      <c r="DVM260" s="666"/>
      <c r="DVN260" s="666"/>
      <c r="DVO260" s="666"/>
      <c r="DVP260" s="666"/>
      <c r="DVQ260" s="666"/>
      <c r="DVR260" s="666"/>
      <c r="DVS260" s="666"/>
      <c r="DVT260" s="666"/>
      <c r="DVU260" s="666"/>
      <c r="DVV260" s="666"/>
      <c r="DVW260" s="666"/>
      <c r="DVX260" s="680"/>
      <c r="DVY260" s="666"/>
      <c r="DVZ260" s="666"/>
      <c r="DWA260" s="666"/>
      <c r="DWB260" s="666"/>
      <c r="DWC260" s="666"/>
      <c r="DWD260" s="666"/>
      <c r="DWE260" s="666"/>
      <c r="DWF260" s="666"/>
      <c r="DWG260" s="666"/>
      <c r="DWH260" s="666"/>
      <c r="DWI260" s="666"/>
      <c r="DWJ260" s="666"/>
      <c r="DWK260" s="666"/>
      <c r="DWL260" s="666"/>
      <c r="DWM260" s="666"/>
      <c r="DWN260" s="666"/>
      <c r="DWO260" s="666"/>
      <c r="DWP260" s="666"/>
      <c r="DWQ260" s="666"/>
      <c r="DWR260" s="680"/>
      <c r="DWS260" s="666"/>
      <c r="DWT260" s="666"/>
      <c r="DWU260" s="666"/>
      <c r="DWV260" s="666"/>
      <c r="DWW260" s="666"/>
      <c r="DWX260" s="666"/>
      <c r="DWY260" s="666"/>
      <c r="DWZ260" s="666"/>
      <c r="DXA260" s="666"/>
      <c r="DXB260" s="666"/>
      <c r="DXC260" s="666"/>
      <c r="DXD260" s="666"/>
      <c r="DXE260" s="666"/>
      <c r="DXF260" s="666"/>
      <c r="DXG260" s="666"/>
      <c r="DXH260" s="666"/>
      <c r="DXI260" s="666"/>
      <c r="DXJ260" s="666"/>
      <c r="DXK260" s="666"/>
      <c r="DXL260" s="680"/>
      <c r="DXM260" s="666"/>
      <c r="DXN260" s="666"/>
      <c r="DXO260" s="666"/>
      <c r="DXP260" s="666"/>
      <c r="DXQ260" s="666"/>
      <c r="DXR260" s="666"/>
      <c r="DXS260" s="666"/>
      <c r="DXT260" s="666"/>
      <c r="DXU260" s="666"/>
      <c r="DXV260" s="666"/>
      <c r="DXW260" s="666"/>
      <c r="DXX260" s="666"/>
      <c r="DXY260" s="666"/>
      <c r="DXZ260" s="666"/>
      <c r="DYA260" s="666"/>
      <c r="DYB260" s="666"/>
      <c r="DYC260" s="666"/>
      <c r="DYD260" s="666"/>
      <c r="DYE260" s="666"/>
      <c r="DYF260" s="680"/>
      <c r="DYG260" s="666"/>
      <c r="DYH260" s="666"/>
      <c r="DYI260" s="666"/>
      <c r="DYJ260" s="666"/>
      <c r="DYK260" s="666"/>
      <c r="DYL260" s="666"/>
      <c r="DYM260" s="666"/>
      <c r="DYN260" s="666"/>
      <c r="DYO260" s="666"/>
      <c r="DYP260" s="666"/>
      <c r="DYQ260" s="666"/>
      <c r="DYR260" s="666"/>
      <c r="DYS260" s="666"/>
      <c r="DYT260" s="666"/>
      <c r="DYU260" s="666"/>
      <c r="DYV260" s="666"/>
      <c r="DYW260" s="666"/>
      <c r="DYX260" s="666"/>
      <c r="DYY260" s="666"/>
      <c r="DYZ260" s="680"/>
      <c r="DZA260" s="666"/>
      <c r="DZB260" s="666"/>
      <c r="DZC260" s="666"/>
      <c r="DZD260" s="666"/>
      <c r="DZE260" s="666"/>
      <c r="DZF260" s="666"/>
      <c r="DZG260" s="666"/>
      <c r="DZH260" s="666"/>
      <c r="DZI260" s="666"/>
      <c r="DZJ260" s="666"/>
      <c r="DZK260" s="666"/>
      <c r="DZL260" s="666"/>
      <c r="DZM260" s="666"/>
      <c r="DZN260" s="666"/>
      <c r="DZO260" s="666"/>
      <c r="DZP260" s="666"/>
      <c r="DZQ260" s="666"/>
      <c r="DZR260" s="666"/>
      <c r="DZS260" s="666"/>
      <c r="DZT260" s="680"/>
      <c r="DZU260" s="666"/>
      <c r="DZV260" s="666"/>
      <c r="DZW260" s="666"/>
      <c r="DZX260" s="666"/>
      <c r="DZY260" s="666"/>
      <c r="DZZ260" s="666"/>
      <c r="EAA260" s="666"/>
      <c r="EAB260" s="666"/>
      <c r="EAC260" s="666"/>
      <c r="EAD260" s="666"/>
      <c r="EAE260" s="666"/>
      <c r="EAF260" s="666"/>
      <c r="EAG260" s="666"/>
      <c r="EAH260" s="666"/>
      <c r="EAI260" s="666"/>
      <c r="EAJ260" s="666"/>
      <c r="EAK260" s="666"/>
      <c r="EAL260" s="666"/>
      <c r="EAM260" s="666"/>
      <c r="EAN260" s="680"/>
      <c r="EAO260" s="666"/>
      <c r="EAP260" s="666"/>
      <c r="EAQ260" s="666"/>
      <c r="EAR260" s="666"/>
      <c r="EAS260" s="666"/>
      <c r="EAT260" s="666"/>
      <c r="EAU260" s="666"/>
      <c r="EAV260" s="666"/>
      <c r="EAW260" s="666"/>
      <c r="EAX260" s="666"/>
      <c r="EAY260" s="666"/>
      <c r="EAZ260" s="666"/>
      <c r="EBA260" s="666"/>
      <c r="EBB260" s="666"/>
      <c r="EBC260" s="666"/>
      <c r="EBD260" s="666"/>
      <c r="EBE260" s="666"/>
      <c r="EBF260" s="666"/>
      <c r="EBG260" s="666"/>
      <c r="EBH260" s="680"/>
      <c r="EBI260" s="666"/>
      <c r="EBJ260" s="666"/>
      <c r="EBK260" s="666"/>
      <c r="EBL260" s="666"/>
      <c r="EBM260" s="666"/>
      <c r="EBN260" s="666"/>
      <c r="EBO260" s="666"/>
      <c r="EBP260" s="666"/>
      <c r="EBQ260" s="666"/>
      <c r="EBR260" s="666"/>
      <c r="EBS260" s="666"/>
      <c r="EBT260" s="666"/>
      <c r="EBU260" s="666"/>
      <c r="EBV260" s="666"/>
      <c r="EBW260" s="666"/>
      <c r="EBX260" s="666"/>
      <c r="EBY260" s="666"/>
      <c r="EBZ260" s="666"/>
      <c r="ECA260" s="666"/>
      <c r="ECB260" s="680"/>
      <c r="ECC260" s="666"/>
      <c r="ECD260" s="666"/>
      <c r="ECE260" s="666"/>
      <c r="ECF260" s="666"/>
      <c r="ECG260" s="666"/>
      <c r="ECH260" s="666"/>
      <c r="ECI260" s="666"/>
      <c r="ECJ260" s="666"/>
      <c r="ECK260" s="666"/>
      <c r="ECL260" s="666"/>
      <c r="ECM260" s="666"/>
      <c r="ECN260" s="666"/>
      <c r="ECO260" s="666"/>
      <c r="ECP260" s="666"/>
      <c r="ECQ260" s="666"/>
      <c r="ECR260" s="666"/>
      <c r="ECS260" s="666"/>
      <c r="ECT260" s="666"/>
      <c r="ECU260" s="666"/>
      <c r="ECV260" s="680"/>
      <c r="ECW260" s="666"/>
      <c r="ECX260" s="666"/>
      <c r="ECY260" s="666"/>
      <c r="ECZ260" s="666"/>
      <c r="EDA260" s="666"/>
      <c r="EDB260" s="666"/>
      <c r="EDC260" s="666"/>
      <c r="EDD260" s="666"/>
      <c r="EDE260" s="666"/>
      <c r="EDF260" s="666"/>
      <c r="EDG260" s="666"/>
      <c r="EDH260" s="666"/>
      <c r="EDI260" s="666"/>
      <c r="EDJ260" s="666"/>
      <c r="EDK260" s="666"/>
      <c r="EDL260" s="666"/>
      <c r="EDM260" s="666"/>
      <c r="EDN260" s="666"/>
      <c r="EDO260" s="666"/>
      <c r="EDP260" s="680"/>
      <c r="EDQ260" s="666"/>
      <c r="EDR260" s="666"/>
      <c r="EDS260" s="666"/>
      <c r="EDT260" s="666"/>
      <c r="EDU260" s="666"/>
      <c r="EDV260" s="666"/>
      <c r="EDW260" s="666"/>
      <c r="EDX260" s="666"/>
      <c r="EDY260" s="666"/>
      <c r="EDZ260" s="666"/>
      <c r="EEA260" s="666"/>
      <c r="EEB260" s="666"/>
      <c r="EEC260" s="666"/>
      <c r="EED260" s="666"/>
      <c r="EEE260" s="666"/>
      <c r="EEF260" s="666"/>
      <c r="EEG260" s="666"/>
      <c r="EEH260" s="666"/>
      <c r="EEI260" s="666"/>
      <c r="EEJ260" s="680"/>
      <c r="EEK260" s="666"/>
      <c r="EEL260" s="666"/>
      <c r="EEM260" s="666"/>
      <c r="EEN260" s="666"/>
      <c r="EEO260" s="666"/>
      <c r="EEP260" s="666"/>
      <c r="EEQ260" s="666"/>
      <c r="EER260" s="666"/>
      <c r="EES260" s="666"/>
      <c r="EET260" s="666"/>
      <c r="EEU260" s="666"/>
      <c r="EEV260" s="666"/>
      <c r="EEW260" s="666"/>
      <c r="EEX260" s="666"/>
      <c r="EEY260" s="666"/>
      <c r="EEZ260" s="666"/>
      <c r="EFA260" s="666"/>
      <c r="EFB260" s="666"/>
      <c r="EFC260" s="666"/>
      <c r="EFD260" s="680"/>
      <c r="EFE260" s="666"/>
      <c r="EFF260" s="666"/>
      <c r="EFG260" s="666"/>
      <c r="EFH260" s="666"/>
      <c r="EFI260" s="666"/>
      <c r="EFJ260" s="666"/>
      <c r="EFK260" s="666"/>
      <c r="EFL260" s="666"/>
      <c r="EFM260" s="666"/>
      <c r="EFN260" s="666"/>
      <c r="EFO260" s="666"/>
      <c r="EFP260" s="666"/>
      <c r="EFQ260" s="666"/>
      <c r="EFR260" s="666"/>
      <c r="EFS260" s="666"/>
      <c r="EFT260" s="666"/>
      <c r="EFU260" s="666"/>
      <c r="EFV260" s="666"/>
      <c r="EFW260" s="666"/>
      <c r="EFX260" s="680"/>
      <c r="EFY260" s="666"/>
      <c r="EFZ260" s="666"/>
      <c r="EGA260" s="666"/>
      <c r="EGB260" s="666"/>
      <c r="EGC260" s="666"/>
      <c r="EGD260" s="666"/>
      <c r="EGE260" s="666"/>
      <c r="EGF260" s="666"/>
      <c r="EGG260" s="666"/>
      <c r="EGH260" s="666"/>
      <c r="EGI260" s="666"/>
      <c r="EGJ260" s="666"/>
      <c r="EGK260" s="666"/>
      <c r="EGL260" s="666"/>
      <c r="EGM260" s="666"/>
      <c r="EGN260" s="666"/>
      <c r="EGO260" s="666"/>
      <c r="EGP260" s="666"/>
      <c r="EGQ260" s="666"/>
      <c r="EGR260" s="680"/>
      <c r="EGS260" s="666"/>
      <c r="EGT260" s="666"/>
      <c r="EGU260" s="666"/>
      <c r="EGV260" s="666"/>
      <c r="EGW260" s="666"/>
      <c r="EGX260" s="666"/>
      <c r="EGY260" s="666"/>
      <c r="EGZ260" s="666"/>
      <c r="EHA260" s="666"/>
      <c r="EHB260" s="666"/>
      <c r="EHC260" s="666"/>
      <c r="EHD260" s="666"/>
      <c r="EHE260" s="666"/>
      <c r="EHF260" s="666"/>
      <c r="EHG260" s="666"/>
      <c r="EHH260" s="666"/>
      <c r="EHI260" s="666"/>
      <c r="EHJ260" s="666"/>
      <c r="EHK260" s="666"/>
      <c r="EHL260" s="680"/>
      <c r="EHM260" s="666"/>
      <c r="EHN260" s="666"/>
      <c r="EHO260" s="666"/>
      <c r="EHP260" s="666"/>
      <c r="EHQ260" s="666"/>
      <c r="EHR260" s="666"/>
      <c r="EHS260" s="666"/>
      <c r="EHT260" s="666"/>
      <c r="EHU260" s="666"/>
      <c r="EHV260" s="666"/>
      <c r="EHW260" s="666"/>
      <c r="EHX260" s="666"/>
      <c r="EHY260" s="666"/>
      <c r="EHZ260" s="666"/>
      <c r="EIA260" s="666"/>
      <c r="EIB260" s="666"/>
      <c r="EIC260" s="666"/>
      <c r="EID260" s="666"/>
      <c r="EIE260" s="666"/>
      <c r="EIF260" s="680"/>
      <c r="EIG260" s="666"/>
      <c r="EIH260" s="666"/>
      <c r="EII260" s="666"/>
      <c r="EIJ260" s="666"/>
      <c r="EIK260" s="666"/>
      <c r="EIL260" s="666"/>
      <c r="EIM260" s="666"/>
      <c r="EIN260" s="666"/>
      <c r="EIO260" s="666"/>
      <c r="EIP260" s="666"/>
      <c r="EIQ260" s="666"/>
      <c r="EIR260" s="666"/>
      <c r="EIS260" s="666"/>
      <c r="EIT260" s="666"/>
      <c r="EIU260" s="666"/>
      <c r="EIV260" s="666"/>
      <c r="EIW260" s="666"/>
      <c r="EIX260" s="666"/>
      <c r="EIY260" s="666"/>
      <c r="EIZ260" s="680"/>
      <c r="EJA260" s="666"/>
      <c r="EJB260" s="666"/>
      <c r="EJC260" s="666"/>
      <c r="EJD260" s="666"/>
      <c r="EJE260" s="666"/>
      <c r="EJF260" s="666"/>
      <c r="EJG260" s="666"/>
      <c r="EJH260" s="666"/>
      <c r="EJI260" s="666"/>
      <c r="EJJ260" s="666"/>
      <c r="EJK260" s="666"/>
      <c r="EJL260" s="666"/>
      <c r="EJM260" s="666"/>
      <c r="EJN260" s="666"/>
      <c r="EJO260" s="666"/>
      <c r="EJP260" s="666"/>
      <c r="EJQ260" s="666"/>
      <c r="EJR260" s="666"/>
      <c r="EJS260" s="666"/>
      <c r="EJT260" s="680"/>
      <c r="EJU260" s="666"/>
      <c r="EJV260" s="666"/>
      <c r="EJW260" s="666"/>
      <c r="EJX260" s="666"/>
      <c r="EJY260" s="666"/>
      <c r="EJZ260" s="666"/>
      <c r="EKA260" s="666"/>
      <c r="EKB260" s="666"/>
      <c r="EKC260" s="666"/>
      <c r="EKD260" s="666"/>
      <c r="EKE260" s="666"/>
      <c r="EKF260" s="666"/>
      <c r="EKG260" s="666"/>
      <c r="EKH260" s="666"/>
      <c r="EKI260" s="666"/>
      <c r="EKJ260" s="666"/>
      <c r="EKK260" s="666"/>
      <c r="EKL260" s="666"/>
      <c r="EKM260" s="666"/>
      <c r="EKN260" s="680"/>
      <c r="EKO260" s="666"/>
      <c r="EKP260" s="666"/>
      <c r="EKQ260" s="666"/>
      <c r="EKR260" s="666"/>
      <c r="EKS260" s="666"/>
      <c r="EKT260" s="666"/>
      <c r="EKU260" s="666"/>
      <c r="EKV260" s="666"/>
      <c r="EKW260" s="666"/>
      <c r="EKX260" s="666"/>
      <c r="EKY260" s="666"/>
      <c r="EKZ260" s="666"/>
      <c r="ELA260" s="666"/>
      <c r="ELB260" s="666"/>
      <c r="ELC260" s="666"/>
      <c r="ELD260" s="666"/>
      <c r="ELE260" s="666"/>
      <c r="ELF260" s="666"/>
      <c r="ELG260" s="666"/>
      <c r="ELH260" s="680"/>
      <c r="ELI260" s="666"/>
      <c r="ELJ260" s="666"/>
      <c r="ELK260" s="666"/>
      <c r="ELL260" s="666"/>
      <c r="ELM260" s="666"/>
      <c r="ELN260" s="666"/>
      <c r="ELO260" s="666"/>
      <c r="ELP260" s="666"/>
      <c r="ELQ260" s="666"/>
      <c r="ELR260" s="666"/>
      <c r="ELS260" s="666"/>
      <c r="ELT260" s="666"/>
      <c r="ELU260" s="666"/>
      <c r="ELV260" s="666"/>
      <c r="ELW260" s="666"/>
      <c r="ELX260" s="666"/>
      <c r="ELY260" s="666"/>
      <c r="ELZ260" s="666"/>
      <c r="EMA260" s="666"/>
      <c r="EMB260" s="680"/>
      <c r="EMC260" s="666"/>
      <c r="EMD260" s="666"/>
      <c r="EME260" s="666"/>
      <c r="EMF260" s="666"/>
      <c r="EMG260" s="666"/>
      <c r="EMH260" s="666"/>
      <c r="EMI260" s="666"/>
      <c r="EMJ260" s="666"/>
      <c r="EMK260" s="666"/>
      <c r="EML260" s="666"/>
      <c r="EMM260" s="666"/>
      <c r="EMN260" s="666"/>
      <c r="EMO260" s="666"/>
      <c r="EMP260" s="666"/>
      <c r="EMQ260" s="666"/>
      <c r="EMR260" s="666"/>
      <c r="EMS260" s="666"/>
      <c r="EMT260" s="666"/>
      <c r="EMU260" s="666"/>
      <c r="EMV260" s="680"/>
      <c r="EMW260" s="666"/>
      <c r="EMX260" s="666"/>
      <c r="EMY260" s="666"/>
      <c r="EMZ260" s="666"/>
      <c r="ENA260" s="666"/>
      <c r="ENB260" s="666"/>
      <c r="ENC260" s="666"/>
      <c r="END260" s="666"/>
      <c r="ENE260" s="666"/>
      <c r="ENF260" s="666"/>
      <c r="ENG260" s="666"/>
      <c r="ENH260" s="666"/>
      <c r="ENI260" s="666"/>
      <c r="ENJ260" s="666"/>
      <c r="ENK260" s="666"/>
      <c r="ENL260" s="666"/>
      <c r="ENM260" s="666"/>
      <c r="ENN260" s="666"/>
      <c r="ENO260" s="666"/>
      <c r="ENP260" s="680"/>
      <c r="ENQ260" s="666"/>
      <c r="ENR260" s="666"/>
      <c r="ENS260" s="666"/>
      <c r="ENT260" s="666"/>
      <c r="ENU260" s="666"/>
      <c r="ENV260" s="666"/>
      <c r="ENW260" s="666"/>
      <c r="ENX260" s="666"/>
      <c r="ENY260" s="666"/>
      <c r="ENZ260" s="666"/>
      <c r="EOA260" s="666"/>
      <c r="EOB260" s="666"/>
      <c r="EOC260" s="666"/>
      <c r="EOD260" s="666"/>
      <c r="EOE260" s="666"/>
      <c r="EOF260" s="666"/>
      <c r="EOG260" s="666"/>
      <c r="EOH260" s="666"/>
      <c r="EOI260" s="666"/>
      <c r="EOJ260" s="680"/>
      <c r="EOK260" s="666"/>
      <c r="EOL260" s="666"/>
      <c r="EOM260" s="666"/>
      <c r="EON260" s="666"/>
      <c r="EOO260" s="666"/>
      <c r="EOP260" s="666"/>
      <c r="EOQ260" s="666"/>
      <c r="EOR260" s="666"/>
      <c r="EOS260" s="666"/>
      <c r="EOT260" s="666"/>
      <c r="EOU260" s="666"/>
      <c r="EOV260" s="666"/>
      <c r="EOW260" s="666"/>
      <c r="EOX260" s="666"/>
      <c r="EOY260" s="666"/>
      <c r="EOZ260" s="666"/>
      <c r="EPA260" s="666"/>
      <c r="EPB260" s="666"/>
      <c r="EPC260" s="666"/>
      <c r="EPD260" s="680"/>
      <c r="EPE260" s="666"/>
      <c r="EPF260" s="666"/>
      <c r="EPG260" s="666"/>
      <c r="EPH260" s="666"/>
      <c r="EPI260" s="666"/>
      <c r="EPJ260" s="666"/>
      <c r="EPK260" s="666"/>
      <c r="EPL260" s="666"/>
      <c r="EPM260" s="666"/>
      <c r="EPN260" s="666"/>
      <c r="EPO260" s="666"/>
      <c r="EPP260" s="666"/>
      <c r="EPQ260" s="666"/>
      <c r="EPR260" s="666"/>
      <c r="EPS260" s="666"/>
      <c r="EPT260" s="666"/>
      <c r="EPU260" s="666"/>
      <c r="EPV260" s="666"/>
      <c r="EPW260" s="666"/>
      <c r="EPX260" s="680"/>
      <c r="EPY260" s="666"/>
      <c r="EPZ260" s="666"/>
      <c r="EQA260" s="666"/>
      <c r="EQB260" s="666"/>
      <c r="EQC260" s="666"/>
      <c r="EQD260" s="666"/>
      <c r="EQE260" s="666"/>
      <c r="EQF260" s="666"/>
      <c r="EQG260" s="666"/>
      <c r="EQH260" s="666"/>
      <c r="EQI260" s="666"/>
      <c r="EQJ260" s="666"/>
      <c r="EQK260" s="666"/>
      <c r="EQL260" s="666"/>
      <c r="EQM260" s="666"/>
      <c r="EQN260" s="666"/>
      <c r="EQO260" s="666"/>
      <c r="EQP260" s="666"/>
      <c r="EQQ260" s="666"/>
      <c r="EQR260" s="680"/>
      <c r="EQS260" s="666"/>
      <c r="EQT260" s="666"/>
      <c r="EQU260" s="666"/>
      <c r="EQV260" s="666"/>
      <c r="EQW260" s="666"/>
      <c r="EQX260" s="666"/>
      <c r="EQY260" s="666"/>
      <c r="EQZ260" s="666"/>
      <c r="ERA260" s="666"/>
      <c r="ERB260" s="666"/>
      <c r="ERC260" s="666"/>
      <c r="ERD260" s="666"/>
      <c r="ERE260" s="666"/>
      <c r="ERF260" s="666"/>
      <c r="ERG260" s="666"/>
      <c r="ERH260" s="666"/>
      <c r="ERI260" s="666"/>
      <c r="ERJ260" s="666"/>
      <c r="ERK260" s="666"/>
      <c r="ERL260" s="680"/>
      <c r="ERM260" s="666"/>
      <c r="ERN260" s="666"/>
      <c r="ERO260" s="666"/>
      <c r="ERP260" s="666"/>
      <c r="ERQ260" s="666"/>
      <c r="ERR260" s="666"/>
      <c r="ERS260" s="666"/>
      <c r="ERT260" s="666"/>
      <c r="ERU260" s="666"/>
      <c r="ERV260" s="666"/>
      <c r="ERW260" s="666"/>
      <c r="ERX260" s="666"/>
      <c r="ERY260" s="666"/>
      <c r="ERZ260" s="666"/>
      <c r="ESA260" s="666"/>
      <c r="ESB260" s="666"/>
      <c r="ESC260" s="666"/>
      <c r="ESD260" s="666"/>
      <c r="ESE260" s="666"/>
      <c r="ESF260" s="680"/>
      <c r="ESG260" s="666"/>
      <c r="ESH260" s="666"/>
      <c r="ESI260" s="666"/>
      <c r="ESJ260" s="666"/>
      <c r="ESK260" s="666"/>
      <c r="ESL260" s="666"/>
      <c r="ESM260" s="666"/>
      <c r="ESN260" s="666"/>
      <c r="ESO260" s="666"/>
      <c r="ESP260" s="666"/>
      <c r="ESQ260" s="666"/>
      <c r="ESR260" s="666"/>
      <c r="ESS260" s="666"/>
      <c r="EST260" s="666"/>
      <c r="ESU260" s="666"/>
      <c r="ESV260" s="666"/>
      <c r="ESW260" s="666"/>
      <c r="ESX260" s="666"/>
      <c r="ESY260" s="666"/>
      <c r="ESZ260" s="680"/>
      <c r="ETA260" s="666"/>
      <c r="ETB260" s="666"/>
      <c r="ETC260" s="666"/>
      <c r="ETD260" s="666"/>
      <c r="ETE260" s="666"/>
      <c r="ETF260" s="666"/>
      <c r="ETG260" s="666"/>
      <c r="ETH260" s="666"/>
      <c r="ETI260" s="666"/>
      <c r="ETJ260" s="666"/>
      <c r="ETK260" s="666"/>
      <c r="ETL260" s="666"/>
      <c r="ETM260" s="666"/>
      <c r="ETN260" s="666"/>
      <c r="ETO260" s="666"/>
      <c r="ETP260" s="666"/>
      <c r="ETQ260" s="666"/>
      <c r="ETR260" s="666"/>
      <c r="ETS260" s="666"/>
      <c r="ETT260" s="680"/>
      <c r="ETU260" s="666"/>
      <c r="ETV260" s="666"/>
      <c r="ETW260" s="666"/>
      <c r="ETX260" s="666"/>
      <c r="ETY260" s="666"/>
      <c r="ETZ260" s="666"/>
      <c r="EUA260" s="666"/>
      <c r="EUB260" s="666"/>
      <c r="EUC260" s="666"/>
      <c r="EUD260" s="666"/>
      <c r="EUE260" s="666"/>
      <c r="EUF260" s="666"/>
      <c r="EUG260" s="666"/>
      <c r="EUH260" s="666"/>
      <c r="EUI260" s="666"/>
      <c r="EUJ260" s="666"/>
      <c r="EUK260" s="666"/>
      <c r="EUL260" s="666"/>
      <c r="EUM260" s="666"/>
      <c r="EUN260" s="680"/>
      <c r="EUO260" s="666"/>
      <c r="EUP260" s="666"/>
      <c r="EUQ260" s="666"/>
      <c r="EUR260" s="666"/>
      <c r="EUS260" s="666"/>
      <c r="EUT260" s="666"/>
      <c r="EUU260" s="666"/>
      <c r="EUV260" s="666"/>
      <c r="EUW260" s="666"/>
      <c r="EUX260" s="666"/>
      <c r="EUY260" s="666"/>
      <c r="EUZ260" s="666"/>
      <c r="EVA260" s="666"/>
      <c r="EVB260" s="666"/>
      <c r="EVC260" s="666"/>
      <c r="EVD260" s="666"/>
      <c r="EVE260" s="666"/>
      <c r="EVF260" s="666"/>
      <c r="EVG260" s="666"/>
      <c r="EVH260" s="680"/>
      <c r="EVI260" s="666"/>
      <c r="EVJ260" s="666"/>
      <c r="EVK260" s="666"/>
      <c r="EVL260" s="666"/>
      <c r="EVM260" s="666"/>
      <c r="EVN260" s="666"/>
      <c r="EVO260" s="666"/>
      <c r="EVP260" s="666"/>
      <c r="EVQ260" s="666"/>
      <c r="EVR260" s="666"/>
      <c r="EVS260" s="666"/>
      <c r="EVT260" s="666"/>
      <c r="EVU260" s="666"/>
      <c r="EVV260" s="666"/>
      <c r="EVW260" s="666"/>
      <c r="EVX260" s="666"/>
      <c r="EVY260" s="666"/>
      <c r="EVZ260" s="666"/>
      <c r="EWA260" s="666"/>
      <c r="EWB260" s="680"/>
      <c r="EWC260" s="666"/>
      <c r="EWD260" s="666"/>
      <c r="EWE260" s="666"/>
      <c r="EWF260" s="666"/>
      <c r="EWG260" s="666"/>
      <c r="EWH260" s="666"/>
      <c r="EWI260" s="666"/>
      <c r="EWJ260" s="666"/>
      <c r="EWK260" s="666"/>
      <c r="EWL260" s="666"/>
      <c r="EWM260" s="666"/>
      <c r="EWN260" s="666"/>
      <c r="EWO260" s="666"/>
      <c r="EWP260" s="666"/>
      <c r="EWQ260" s="666"/>
      <c r="EWR260" s="666"/>
      <c r="EWS260" s="666"/>
      <c r="EWT260" s="666"/>
      <c r="EWU260" s="666"/>
      <c r="EWV260" s="680"/>
      <c r="EWW260" s="666"/>
      <c r="EWX260" s="666"/>
      <c r="EWY260" s="666"/>
      <c r="EWZ260" s="666"/>
      <c r="EXA260" s="666"/>
      <c r="EXB260" s="666"/>
      <c r="EXC260" s="666"/>
      <c r="EXD260" s="666"/>
      <c r="EXE260" s="666"/>
      <c r="EXF260" s="666"/>
      <c r="EXG260" s="666"/>
      <c r="EXH260" s="666"/>
      <c r="EXI260" s="666"/>
      <c r="EXJ260" s="666"/>
      <c r="EXK260" s="666"/>
      <c r="EXL260" s="666"/>
      <c r="EXM260" s="666"/>
      <c r="EXN260" s="666"/>
      <c r="EXO260" s="666"/>
      <c r="EXP260" s="680"/>
      <c r="EXQ260" s="666"/>
      <c r="EXR260" s="666"/>
      <c r="EXS260" s="666"/>
      <c r="EXT260" s="666"/>
      <c r="EXU260" s="666"/>
      <c r="EXV260" s="666"/>
      <c r="EXW260" s="666"/>
      <c r="EXX260" s="666"/>
      <c r="EXY260" s="666"/>
      <c r="EXZ260" s="666"/>
      <c r="EYA260" s="666"/>
      <c r="EYB260" s="666"/>
      <c r="EYC260" s="666"/>
      <c r="EYD260" s="666"/>
      <c r="EYE260" s="666"/>
      <c r="EYF260" s="666"/>
      <c r="EYG260" s="666"/>
      <c r="EYH260" s="666"/>
      <c r="EYI260" s="666"/>
      <c r="EYJ260" s="680"/>
      <c r="EYK260" s="666"/>
      <c r="EYL260" s="666"/>
      <c r="EYM260" s="666"/>
      <c r="EYN260" s="666"/>
      <c r="EYO260" s="666"/>
      <c r="EYP260" s="666"/>
      <c r="EYQ260" s="666"/>
      <c r="EYR260" s="666"/>
      <c r="EYS260" s="666"/>
      <c r="EYT260" s="666"/>
      <c r="EYU260" s="666"/>
      <c r="EYV260" s="666"/>
      <c r="EYW260" s="666"/>
      <c r="EYX260" s="666"/>
      <c r="EYY260" s="666"/>
      <c r="EYZ260" s="666"/>
      <c r="EZA260" s="666"/>
      <c r="EZB260" s="666"/>
      <c r="EZC260" s="666"/>
      <c r="EZD260" s="680"/>
      <c r="EZE260" s="666"/>
      <c r="EZF260" s="666"/>
      <c r="EZG260" s="666"/>
      <c r="EZH260" s="666"/>
      <c r="EZI260" s="666"/>
      <c r="EZJ260" s="666"/>
      <c r="EZK260" s="666"/>
      <c r="EZL260" s="666"/>
      <c r="EZM260" s="666"/>
      <c r="EZN260" s="666"/>
      <c r="EZO260" s="666"/>
      <c r="EZP260" s="666"/>
      <c r="EZQ260" s="666"/>
      <c r="EZR260" s="666"/>
      <c r="EZS260" s="666"/>
      <c r="EZT260" s="666"/>
      <c r="EZU260" s="666"/>
      <c r="EZV260" s="666"/>
      <c r="EZW260" s="666"/>
      <c r="EZX260" s="680"/>
      <c r="EZY260" s="666"/>
      <c r="EZZ260" s="666"/>
      <c r="FAA260" s="666"/>
      <c r="FAB260" s="666"/>
      <c r="FAC260" s="666"/>
      <c r="FAD260" s="666"/>
      <c r="FAE260" s="666"/>
      <c r="FAF260" s="666"/>
      <c r="FAG260" s="666"/>
      <c r="FAH260" s="666"/>
      <c r="FAI260" s="666"/>
      <c r="FAJ260" s="666"/>
      <c r="FAK260" s="666"/>
      <c r="FAL260" s="666"/>
      <c r="FAM260" s="666"/>
      <c r="FAN260" s="666"/>
      <c r="FAO260" s="666"/>
      <c r="FAP260" s="666"/>
      <c r="FAQ260" s="666"/>
      <c r="FAR260" s="680"/>
      <c r="FAS260" s="666"/>
      <c r="FAT260" s="666"/>
      <c r="FAU260" s="666"/>
      <c r="FAV260" s="666"/>
      <c r="FAW260" s="666"/>
      <c r="FAX260" s="666"/>
      <c r="FAY260" s="666"/>
      <c r="FAZ260" s="666"/>
      <c r="FBA260" s="666"/>
      <c r="FBB260" s="666"/>
      <c r="FBC260" s="666"/>
      <c r="FBD260" s="666"/>
      <c r="FBE260" s="666"/>
      <c r="FBF260" s="666"/>
      <c r="FBG260" s="666"/>
      <c r="FBH260" s="666"/>
      <c r="FBI260" s="666"/>
      <c r="FBJ260" s="666"/>
      <c r="FBK260" s="666"/>
      <c r="FBL260" s="680"/>
      <c r="FBM260" s="666"/>
      <c r="FBN260" s="666"/>
      <c r="FBO260" s="666"/>
      <c r="FBP260" s="666"/>
      <c r="FBQ260" s="666"/>
      <c r="FBR260" s="666"/>
      <c r="FBS260" s="666"/>
      <c r="FBT260" s="666"/>
      <c r="FBU260" s="666"/>
      <c r="FBV260" s="666"/>
      <c r="FBW260" s="666"/>
      <c r="FBX260" s="666"/>
      <c r="FBY260" s="666"/>
      <c r="FBZ260" s="666"/>
      <c r="FCA260" s="666"/>
      <c r="FCB260" s="666"/>
      <c r="FCC260" s="666"/>
      <c r="FCD260" s="666"/>
      <c r="FCE260" s="666"/>
      <c r="FCF260" s="680"/>
      <c r="FCG260" s="666"/>
      <c r="FCH260" s="666"/>
      <c r="FCI260" s="666"/>
      <c r="FCJ260" s="666"/>
      <c r="FCK260" s="666"/>
      <c r="FCL260" s="666"/>
      <c r="FCM260" s="666"/>
      <c r="FCN260" s="666"/>
      <c r="FCO260" s="666"/>
      <c r="FCP260" s="666"/>
      <c r="FCQ260" s="666"/>
      <c r="FCR260" s="666"/>
      <c r="FCS260" s="666"/>
      <c r="FCT260" s="666"/>
      <c r="FCU260" s="666"/>
      <c r="FCV260" s="666"/>
      <c r="FCW260" s="666"/>
      <c r="FCX260" s="666"/>
      <c r="FCY260" s="666"/>
      <c r="FCZ260" s="680"/>
      <c r="FDA260" s="666"/>
      <c r="FDB260" s="666"/>
      <c r="FDC260" s="666"/>
      <c r="FDD260" s="666"/>
      <c r="FDE260" s="666"/>
      <c r="FDF260" s="666"/>
      <c r="FDG260" s="666"/>
      <c r="FDH260" s="666"/>
      <c r="FDI260" s="666"/>
      <c r="FDJ260" s="666"/>
      <c r="FDK260" s="666"/>
      <c r="FDL260" s="666"/>
      <c r="FDM260" s="666"/>
      <c r="FDN260" s="666"/>
      <c r="FDO260" s="666"/>
      <c r="FDP260" s="666"/>
      <c r="FDQ260" s="666"/>
      <c r="FDR260" s="666"/>
      <c r="FDS260" s="666"/>
      <c r="FDT260" s="680"/>
      <c r="FDU260" s="666"/>
      <c r="FDV260" s="666"/>
      <c r="FDW260" s="666"/>
      <c r="FDX260" s="666"/>
      <c r="FDY260" s="666"/>
      <c r="FDZ260" s="666"/>
      <c r="FEA260" s="666"/>
      <c r="FEB260" s="666"/>
      <c r="FEC260" s="666"/>
      <c r="FED260" s="666"/>
      <c r="FEE260" s="666"/>
      <c r="FEF260" s="666"/>
      <c r="FEG260" s="666"/>
      <c r="FEH260" s="666"/>
      <c r="FEI260" s="666"/>
      <c r="FEJ260" s="666"/>
      <c r="FEK260" s="666"/>
      <c r="FEL260" s="666"/>
      <c r="FEM260" s="666"/>
      <c r="FEN260" s="680"/>
      <c r="FEO260" s="666"/>
      <c r="FEP260" s="666"/>
      <c r="FEQ260" s="666"/>
      <c r="FER260" s="666"/>
      <c r="FES260" s="666"/>
      <c r="FET260" s="666"/>
      <c r="FEU260" s="666"/>
      <c r="FEV260" s="666"/>
      <c r="FEW260" s="666"/>
      <c r="FEX260" s="666"/>
      <c r="FEY260" s="666"/>
      <c r="FEZ260" s="666"/>
      <c r="FFA260" s="666"/>
      <c r="FFB260" s="666"/>
      <c r="FFC260" s="666"/>
      <c r="FFD260" s="666"/>
      <c r="FFE260" s="666"/>
      <c r="FFF260" s="666"/>
      <c r="FFG260" s="666"/>
      <c r="FFH260" s="680"/>
      <c r="FFI260" s="666"/>
      <c r="FFJ260" s="666"/>
      <c r="FFK260" s="666"/>
      <c r="FFL260" s="666"/>
      <c r="FFM260" s="666"/>
      <c r="FFN260" s="666"/>
      <c r="FFO260" s="666"/>
      <c r="FFP260" s="666"/>
      <c r="FFQ260" s="666"/>
      <c r="FFR260" s="666"/>
      <c r="FFS260" s="666"/>
      <c r="FFT260" s="666"/>
      <c r="FFU260" s="666"/>
      <c r="FFV260" s="666"/>
      <c r="FFW260" s="666"/>
      <c r="FFX260" s="666"/>
      <c r="FFY260" s="666"/>
      <c r="FFZ260" s="666"/>
      <c r="FGA260" s="666"/>
      <c r="FGB260" s="680"/>
      <c r="FGC260" s="666"/>
      <c r="FGD260" s="666"/>
      <c r="FGE260" s="666"/>
      <c r="FGF260" s="666"/>
      <c r="FGG260" s="666"/>
      <c r="FGH260" s="666"/>
      <c r="FGI260" s="666"/>
      <c r="FGJ260" s="666"/>
      <c r="FGK260" s="666"/>
      <c r="FGL260" s="666"/>
      <c r="FGM260" s="666"/>
      <c r="FGN260" s="666"/>
      <c r="FGO260" s="666"/>
      <c r="FGP260" s="666"/>
      <c r="FGQ260" s="666"/>
      <c r="FGR260" s="666"/>
      <c r="FGS260" s="666"/>
      <c r="FGT260" s="666"/>
      <c r="FGU260" s="666"/>
      <c r="FGV260" s="680"/>
      <c r="FGW260" s="666"/>
      <c r="FGX260" s="666"/>
      <c r="FGY260" s="666"/>
      <c r="FGZ260" s="666"/>
      <c r="FHA260" s="666"/>
      <c r="FHB260" s="666"/>
      <c r="FHC260" s="666"/>
      <c r="FHD260" s="666"/>
      <c r="FHE260" s="666"/>
      <c r="FHF260" s="666"/>
      <c r="FHG260" s="666"/>
      <c r="FHH260" s="666"/>
      <c r="FHI260" s="666"/>
      <c r="FHJ260" s="666"/>
      <c r="FHK260" s="666"/>
      <c r="FHL260" s="666"/>
      <c r="FHM260" s="666"/>
      <c r="FHN260" s="666"/>
      <c r="FHO260" s="666"/>
      <c r="FHP260" s="680"/>
      <c r="FHQ260" s="666"/>
      <c r="FHR260" s="666"/>
      <c r="FHS260" s="666"/>
      <c r="FHT260" s="666"/>
      <c r="FHU260" s="666"/>
      <c r="FHV260" s="666"/>
      <c r="FHW260" s="666"/>
      <c r="FHX260" s="666"/>
      <c r="FHY260" s="666"/>
      <c r="FHZ260" s="666"/>
      <c r="FIA260" s="666"/>
      <c r="FIB260" s="666"/>
      <c r="FIC260" s="666"/>
      <c r="FID260" s="666"/>
      <c r="FIE260" s="666"/>
      <c r="FIF260" s="666"/>
      <c r="FIG260" s="666"/>
      <c r="FIH260" s="666"/>
      <c r="FII260" s="666"/>
      <c r="FIJ260" s="680"/>
      <c r="FIK260" s="666"/>
      <c r="FIL260" s="666"/>
      <c r="FIM260" s="666"/>
      <c r="FIN260" s="666"/>
      <c r="FIO260" s="666"/>
      <c r="FIP260" s="666"/>
      <c r="FIQ260" s="666"/>
      <c r="FIR260" s="666"/>
      <c r="FIS260" s="666"/>
      <c r="FIT260" s="666"/>
      <c r="FIU260" s="666"/>
      <c r="FIV260" s="666"/>
      <c r="FIW260" s="666"/>
      <c r="FIX260" s="666"/>
      <c r="FIY260" s="666"/>
      <c r="FIZ260" s="666"/>
      <c r="FJA260" s="666"/>
      <c r="FJB260" s="666"/>
      <c r="FJC260" s="666"/>
      <c r="FJD260" s="680"/>
      <c r="FJE260" s="666"/>
      <c r="FJF260" s="666"/>
      <c r="FJG260" s="666"/>
      <c r="FJH260" s="666"/>
      <c r="FJI260" s="666"/>
      <c r="FJJ260" s="666"/>
      <c r="FJK260" s="666"/>
      <c r="FJL260" s="666"/>
      <c r="FJM260" s="666"/>
      <c r="FJN260" s="666"/>
      <c r="FJO260" s="666"/>
      <c r="FJP260" s="666"/>
      <c r="FJQ260" s="666"/>
      <c r="FJR260" s="666"/>
      <c r="FJS260" s="666"/>
      <c r="FJT260" s="666"/>
      <c r="FJU260" s="666"/>
      <c r="FJV260" s="666"/>
      <c r="FJW260" s="666"/>
      <c r="FJX260" s="680"/>
      <c r="FJY260" s="666"/>
      <c r="FJZ260" s="666"/>
      <c r="FKA260" s="666"/>
      <c r="FKB260" s="666"/>
      <c r="FKC260" s="666"/>
      <c r="FKD260" s="666"/>
      <c r="FKE260" s="666"/>
      <c r="FKF260" s="666"/>
      <c r="FKG260" s="666"/>
      <c r="FKH260" s="666"/>
      <c r="FKI260" s="666"/>
      <c r="FKJ260" s="666"/>
      <c r="FKK260" s="666"/>
      <c r="FKL260" s="666"/>
      <c r="FKM260" s="666"/>
      <c r="FKN260" s="666"/>
      <c r="FKO260" s="666"/>
      <c r="FKP260" s="666"/>
      <c r="FKQ260" s="666"/>
      <c r="FKR260" s="680"/>
      <c r="FKS260" s="666"/>
      <c r="FKT260" s="666"/>
      <c r="FKU260" s="666"/>
      <c r="FKV260" s="666"/>
      <c r="FKW260" s="666"/>
      <c r="FKX260" s="666"/>
      <c r="FKY260" s="666"/>
      <c r="FKZ260" s="666"/>
      <c r="FLA260" s="666"/>
      <c r="FLB260" s="666"/>
      <c r="FLC260" s="666"/>
      <c r="FLD260" s="666"/>
      <c r="FLE260" s="666"/>
      <c r="FLF260" s="666"/>
      <c r="FLG260" s="666"/>
      <c r="FLH260" s="666"/>
      <c r="FLI260" s="666"/>
      <c r="FLJ260" s="666"/>
      <c r="FLK260" s="666"/>
      <c r="FLL260" s="680"/>
      <c r="FLM260" s="666"/>
      <c r="FLN260" s="666"/>
      <c r="FLO260" s="666"/>
      <c r="FLP260" s="666"/>
      <c r="FLQ260" s="666"/>
      <c r="FLR260" s="666"/>
      <c r="FLS260" s="666"/>
      <c r="FLT260" s="666"/>
      <c r="FLU260" s="666"/>
      <c r="FLV260" s="666"/>
      <c r="FLW260" s="666"/>
      <c r="FLX260" s="666"/>
      <c r="FLY260" s="666"/>
      <c r="FLZ260" s="666"/>
      <c r="FMA260" s="666"/>
      <c r="FMB260" s="666"/>
      <c r="FMC260" s="666"/>
      <c r="FMD260" s="666"/>
      <c r="FME260" s="666"/>
      <c r="FMF260" s="680"/>
      <c r="FMG260" s="666"/>
      <c r="FMH260" s="666"/>
      <c r="FMI260" s="666"/>
      <c r="FMJ260" s="666"/>
      <c r="FMK260" s="666"/>
      <c r="FML260" s="666"/>
      <c r="FMM260" s="666"/>
      <c r="FMN260" s="666"/>
      <c r="FMO260" s="666"/>
      <c r="FMP260" s="666"/>
      <c r="FMQ260" s="666"/>
      <c r="FMR260" s="666"/>
      <c r="FMS260" s="666"/>
      <c r="FMT260" s="666"/>
      <c r="FMU260" s="666"/>
      <c r="FMV260" s="666"/>
      <c r="FMW260" s="666"/>
      <c r="FMX260" s="666"/>
      <c r="FMY260" s="666"/>
      <c r="FMZ260" s="680"/>
      <c r="FNA260" s="666"/>
      <c r="FNB260" s="666"/>
      <c r="FNC260" s="666"/>
      <c r="FND260" s="666"/>
      <c r="FNE260" s="666"/>
      <c r="FNF260" s="666"/>
      <c r="FNG260" s="666"/>
      <c r="FNH260" s="666"/>
      <c r="FNI260" s="666"/>
      <c r="FNJ260" s="666"/>
      <c r="FNK260" s="666"/>
      <c r="FNL260" s="666"/>
      <c r="FNM260" s="666"/>
      <c r="FNN260" s="666"/>
      <c r="FNO260" s="666"/>
      <c r="FNP260" s="666"/>
      <c r="FNQ260" s="666"/>
      <c r="FNR260" s="666"/>
      <c r="FNS260" s="666"/>
      <c r="FNT260" s="680"/>
      <c r="FNU260" s="666"/>
      <c r="FNV260" s="666"/>
      <c r="FNW260" s="666"/>
      <c r="FNX260" s="666"/>
      <c r="FNY260" s="666"/>
      <c r="FNZ260" s="666"/>
      <c r="FOA260" s="666"/>
      <c r="FOB260" s="666"/>
      <c r="FOC260" s="666"/>
      <c r="FOD260" s="666"/>
      <c r="FOE260" s="666"/>
      <c r="FOF260" s="666"/>
      <c r="FOG260" s="666"/>
      <c r="FOH260" s="666"/>
      <c r="FOI260" s="666"/>
      <c r="FOJ260" s="666"/>
      <c r="FOK260" s="666"/>
      <c r="FOL260" s="666"/>
      <c r="FOM260" s="666"/>
      <c r="FON260" s="680"/>
      <c r="FOO260" s="666"/>
      <c r="FOP260" s="666"/>
      <c r="FOQ260" s="666"/>
      <c r="FOR260" s="666"/>
      <c r="FOS260" s="666"/>
      <c r="FOT260" s="666"/>
      <c r="FOU260" s="666"/>
      <c r="FOV260" s="666"/>
      <c r="FOW260" s="666"/>
      <c r="FOX260" s="666"/>
      <c r="FOY260" s="666"/>
      <c r="FOZ260" s="666"/>
      <c r="FPA260" s="666"/>
      <c r="FPB260" s="666"/>
      <c r="FPC260" s="666"/>
      <c r="FPD260" s="666"/>
      <c r="FPE260" s="666"/>
      <c r="FPF260" s="666"/>
      <c r="FPG260" s="666"/>
      <c r="FPH260" s="680"/>
      <c r="FPI260" s="666"/>
      <c r="FPJ260" s="666"/>
      <c r="FPK260" s="666"/>
      <c r="FPL260" s="666"/>
      <c r="FPM260" s="666"/>
      <c r="FPN260" s="666"/>
      <c r="FPO260" s="666"/>
      <c r="FPP260" s="666"/>
      <c r="FPQ260" s="666"/>
      <c r="FPR260" s="666"/>
      <c r="FPS260" s="666"/>
      <c r="FPT260" s="666"/>
      <c r="FPU260" s="666"/>
      <c r="FPV260" s="666"/>
      <c r="FPW260" s="666"/>
      <c r="FPX260" s="666"/>
      <c r="FPY260" s="666"/>
      <c r="FPZ260" s="666"/>
      <c r="FQA260" s="666"/>
      <c r="FQB260" s="680"/>
      <c r="FQC260" s="666"/>
      <c r="FQD260" s="666"/>
      <c r="FQE260" s="666"/>
      <c r="FQF260" s="666"/>
      <c r="FQG260" s="666"/>
      <c r="FQH260" s="666"/>
      <c r="FQI260" s="666"/>
      <c r="FQJ260" s="666"/>
      <c r="FQK260" s="666"/>
      <c r="FQL260" s="666"/>
      <c r="FQM260" s="666"/>
      <c r="FQN260" s="666"/>
      <c r="FQO260" s="666"/>
      <c r="FQP260" s="666"/>
      <c r="FQQ260" s="666"/>
      <c r="FQR260" s="666"/>
      <c r="FQS260" s="666"/>
      <c r="FQT260" s="666"/>
      <c r="FQU260" s="666"/>
      <c r="FQV260" s="680"/>
      <c r="FQW260" s="666"/>
      <c r="FQX260" s="666"/>
      <c r="FQY260" s="666"/>
      <c r="FQZ260" s="666"/>
      <c r="FRA260" s="666"/>
      <c r="FRB260" s="666"/>
      <c r="FRC260" s="666"/>
      <c r="FRD260" s="666"/>
      <c r="FRE260" s="666"/>
      <c r="FRF260" s="666"/>
      <c r="FRG260" s="666"/>
      <c r="FRH260" s="666"/>
      <c r="FRI260" s="666"/>
      <c r="FRJ260" s="666"/>
      <c r="FRK260" s="666"/>
      <c r="FRL260" s="666"/>
      <c r="FRM260" s="666"/>
      <c r="FRN260" s="666"/>
      <c r="FRO260" s="666"/>
      <c r="FRP260" s="680"/>
      <c r="FRQ260" s="666"/>
      <c r="FRR260" s="666"/>
      <c r="FRS260" s="666"/>
      <c r="FRT260" s="666"/>
      <c r="FRU260" s="666"/>
      <c r="FRV260" s="666"/>
      <c r="FRW260" s="666"/>
      <c r="FRX260" s="666"/>
      <c r="FRY260" s="666"/>
      <c r="FRZ260" s="666"/>
      <c r="FSA260" s="666"/>
      <c r="FSB260" s="666"/>
      <c r="FSC260" s="666"/>
      <c r="FSD260" s="666"/>
      <c r="FSE260" s="666"/>
      <c r="FSF260" s="666"/>
      <c r="FSG260" s="666"/>
      <c r="FSH260" s="666"/>
      <c r="FSI260" s="666"/>
      <c r="FSJ260" s="680"/>
      <c r="FSK260" s="666"/>
      <c r="FSL260" s="666"/>
      <c r="FSM260" s="666"/>
      <c r="FSN260" s="666"/>
      <c r="FSO260" s="666"/>
      <c r="FSP260" s="666"/>
      <c r="FSQ260" s="666"/>
      <c r="FSR260" s="666"/>
      <c r="FSS260" s="666"/>
      <c r="FST260" s="666"/>
      <c r="FSU260" s="666"/>
      <c r="FSV260" s="666"/>
      <c r="FSW260" s="666"/>
      <c r="FSX260" s="666"/>
      <c r="FSY260" s="666"/>
      <c r="FSZ260" s="666"/>
      <c r="FTA260" s="666"/>
      <c r="FTB260" s="666"/>
      <c r="FTC260" s="666"/>
      <c r="FTD260" s="680"/>
      <c r="FTE260" s="666"/>
      <c r="FTF260" s="666"/>
      <c r="FTG260" s="666"/>
      <c r="FTH260" s="666"/>
      <c r="FTI260" s="666"/>
      <c r="FTJ260" s="666"/>
      <c r="FTK260" s="666"/>
      <c r="FTL260" s="666"/>
      <c r="FTM260" s="666"/>
      <c r="FTN260" s="666"/>
      <c r="FTO260" s="666"/>
      <c r="FTP260" s="666"/>
      <c r="FTQ260" s="666"/>
      <c r="FTR260" s="666"/>
      <c r="FTS260" s="666"/>
      <c r="FTT260" s="666"/>
      <c r="FTU260" s="666"/>
      <c r="FTV260" s="666"/>
      <c r="FTW260" s="666"/>
      <c r="FTX260" s="680"/>
      <c r="FTY260" s="666"/>
      <c r="FTZ260" s="666"/>
      <c r="FUA260" s="666"/>
      <c r="FUB260" s="666"/>
      <c r="FUC260" s="666"/>
      <c r="FUD260" s="666"/>
      <c r="FUE260" s="666"/>
      <c r="FUF260" s="666"/>
      <c r="FUG260" s="666"/>
      <c r="FUH260" s="666"/>
      <c r="FUI260" s="666"/>
      <c r="FUJ260" s="666"/>
      <c r="FUK260" s="666"/>
      <c r="FUL260" s="666"/>
      <c r="FUM260" s="666"/>
      <c r="FUN260" s="666"/>
      <c r="FUO260" s="666"/>
      <c r="FUP260" s="666"/>
      <c r="FUQ260" s="666"/>
      <c r="FUR260" s="680"/>
      <c r="FUS260" s="666"/>
      <c r="FUT260" s="666"/>
      <c r="FUU260" s="666"/>
      <c r="FUV260" s="666"/>
      <c r="FUW260" s="666"/>
      <c r="FUX260" s="666"/>
      <c r="FUY260" s="666"/>
      <c r="FUZ260" s="666"/>
      <c r="FVA260" s="666"/>
      <c r="FVB260" s="666"/>
      <c r="FVC260" s="666"/>
      <c r="FVD260" s="666"/>
      <c r="FVE260" s="666"/>
      <c r="FVF260" s="666"/>
      <c r="FVG260" s="666"/>
      <c r="FVH260" s="666"/>
      <c r="FVI260" s="666"/>
      <c r="FVJ260" s="666"/>
      <c r="FVK260" s="666"/>
      <c r="FVL260" s="680"/>
      <c r="FVM260" s="666"/>
      <c r="FVN260" s="666"/>
      <c r="FVO260" s="666"/>
      <c r="FVP260" s="666"/>
      <c r="FVQ260" s="666"/>
      <c r="FVR260" s="666"/>
      <c r="FVS260" s="666"/>
      <c r="FVT260" s="666"/>
      <c r="FVU260" s="666"/>
      <c r="FVV260" s="666"/>
      <c r="FVW260" s="666"/>
      <c r="FVX260" s="666"/>
      <c r="FVY260" s="666"/>
      <c r="FVZ260" s="666"/>
      <c r="FWA260" s="666"/>
      <c r="FWB260" s="666"/>
      <c r="FWC260" s="666"/>
      <c r="FWD260" s="666"/>
      <c r="FWE260" s="666"/>
      <c r="FWF260" s="680"/>
      <c r="FWG260" s="666"/>
      <c r="FWH260" s="666"/>
      <c r="FWI260" s="666"/>
      <c r="FWJ260" s="666"/>
      <c r="FWK260" s="666"/>
      <c r="FWL260" s="666"/>
      <c r="FWM260" s="666"/>
      <c r="FWN260" s="666"/>
      <c r="FWO260" s="666"/>
      <c r="FWP260" s="666"/>
      <c r="FWQ260" s="666"/>
      <c r="FWR260" s="666"/>
      <c r="FWS260" s="666"/>
      <c r="FWT260" s="666"/>
      <c r="FWU260" s="666"/>
      <c r="FWV260" s="666"/>
      <c r="FWW260" s="666"/>
      <c r="FWX260" s="666"/>
      <c r="FWY260" s="666"/>
      <c r="FWZ260" s="680"/>
      <c r="FXA260" s="666"/>
      <c r="FXB260" s="666"/>
      <c r="FXC260" s="666"/>
      <c r="FXD260" s="666"/>
      <c r="FXE260" s="666"/>
      <c r="FXF260" s="666"/>
      <c r="FXG260" s="666"/>
      <c r="FXH260" s="666"/>
      <c r="FXI260" s="666"/>
      <c r="FXJ260" s="666"/>
      <c r="FXK260" s="666"/>
      <c r="FXL260" s="666"/>
      <c r="FXM260" s="666"/>
      <c r="FXN260" s="666"/>
      <c r="FXO260" s="666"/>
      <c r="FXP260" s="666"/>
      <c r="FXQ260" s="666"/>
      <c r="FXR260" s="666"/>
      <c r="FXS260" s="666"/>
      <c r="FXT260" s="680"/>
      <c r="FXU260" s="666"/>
      <c r="FXV260" s="666"/>
      <c r="FXW260" s="666"/>
      <c r="FXX260" s="666"/>
      <c r="FXY260" s="666"/>
      <c r="FXZ260" s="666"/>
      <c r="FYA260" s="666"/>
      <c r="FYB260" s="666"/>
      <c r="FYC260" s="666"/>
      <c r="FYD260" s="666"/>
      <c r="FYE260" s="666"/>
      <c r="FYF260" s="666"/>
      <c r="FYG260" s="666"/>
      <c r="FYH260" s="666"/>
      <c r="FYI260" s="666"/>
      <c r="FYJ260" s="666"/>
      <c r="FYK260" s="666"/>
      <c r="FYL260" s="666"/>
      <c r="FYM260" s="666"/>
      <c r="FYN260" s="680"/>
      <c r="FYO260" s="666"/>
      <c r="FYP260" s="666"/>
      <c r="FYQ260" s="666"/>
      <c r="FYR260" s="666"/>
      <c r="FYS260" s="666"/>
      <c r="FYT260" s="666"/>
      <c r="FYU260" s="666"/>
      <c r="FYV260" s="666"/>
      <c r="FYW260" s="666"/>
      <c r="FYX260" s="666"/>
      <c r="FYY260" s="666"/>
      <c r="FYZ260" s="666"/>
      <c r="FZA260" s="666"/>
      <c r="FZB260" s="666"/>
      <c r="FZC260" s="666"/>
      <c r="FZD260" s="666"/>
      <c r="FZE260" s="666"/>
      <c r="FZF260" s="666"/>
      <c r="FZG260" s="666"/>
      <c r="FZH260" s="680"/>
      <c r="FZI260" s="666"/>
      <c r="FZJ260" s="666"/>
      <c r="FZK260" s="666"/>
      <c r="FZL260" s="666"/>
      <c r="FZM260" s="666"/>
      <c r="FZN260" s="666"/>
      <c r="FZO260" s="666"/>
      <c r="FZP260" s="666"/>
      <c r="FZQ260" s="666"/>
      <c r="FZR260" s="666"/>
      <c r="FZS260" s="666"/>
      <c r="FZT260" s="666"/>
      <c r="FZU260" s="666"/>
      <c r="FZV260" s="666"/>
      <c r="FZW260" s="666"/>
      <c r="FZX260" s="666"/>
      <c r="FZY260" s="666"/>
      <c r="FZZ260" s="666"/>
      <c r="GAA260" s="666"/>
      <c r="GAB260" s="680"/>
      <c r="GAC260" s="666"/>
      <c r="GAD260" s="666"/>
      <c r="GAE260" s="666"/>
      <c r="GAF260" s="666"/>
      <c r="GAG260" s="666"/>
      <c r="GAH260" s="666"/>
      <c r="GAI260" s="666"/>
      <c r="GAJ260" s="666"/>
      <c r="GAK260" s="666"/>
      <c r="GAL260" s="666"/>
      <c r="GAM260" s="666"/>
      <c r="GAN260" s="666"/>
      <c r="GAO260" s="666"/>
      <c r="GAP260" s="666"/>
      <c r="GAQ260" s="666"/>
      <c r="GAR260" s="666"/>
      <c r="GAS260" s="666"/>
      <c r="GAT260" s="666"/>
      <c r="GAU260" s="666"/>
      <c r="GAV260" s="680"/>
      <c r="GAW260" s="666"/>
      <c r="GAX260" s="666"/>
      <c r="GAY260" s="666"/>
      <c r="GAZ260" s="666"/>
      <c r="GBA260" s="666"/>
      <c r="GBB260" s="666"/>
      <c r="GBC260" s="666"/>
      <c r="GBD260" s="666"/>
      <c r="GBE260" s="666"/>
      <c r="GBF260" s="666"/>
      <c r="GBG260" s="666"/>
      <c r="GBH260" s="666"/>
      <c r="GBI260" s="666"/>
      <c r="GBJ260" s="666"/>
      <c r="GBK260" s="666"/>
      <c r="GBL260" s="666"/>
      <c r="GBM260" s="666"/>
      <c r="GBN260" s="666"/>
      <c r="GBO260" s="666"/>
      <c r="GBP260" s="680"/>
      <c r="GBQ260" s="666"/>
      <c r="GBR260" s="666"/>
      <c r="GBS260" s="666"/>
      <c r="GBT260" s="666"/>
      <c r="GBU260" s="666"/>
      <c r="GBV260" s="666"/>
      <c r="GBW260" s="666"/>
      <c r="GBX260" s="666"/>
      <c r="GBY260" s="666"/>
      <c r="GBZ260" s="666"/>
      <c r="GCA260" s="666"/>
      <c r="GCB260" s="666"/>
      <c r="GCC260" s="666"/>
      <c r="GCD260" s="666"/>
      <c r="GCE260" s="666"/>
      <c r="GCF260" s="666"/>
      <c r="GCG260" s="666"/>
      <c r="GCH260" s="666"/>
      <c r="GCI260" s="666"/>
      <c r="GCJ260" s="680"/>
      <c r="GCK260" s="666"/>
      <c r="GCL260" s="666"/>
      <c r="GCM260" s="666"/>
      <c r="GCN260" s="666"/>
      <c r="GCO260" s="666"/>
      <c r="GCP260" s="666"/>
      <c r="GCQ260" s="666"/>
      <c r="GCR260" s="666"/>
      <c r="GCS260" s="666"/>
      <c r="GCT260" s="666"/>
      <c r="GCU260" s="666"/>
      <c r="GCV260" s="666"/>
      <c r="GCW260" s="666"/>
      <c r="GCX260" s="666"/>
      <c r="GCY260" s="666"/>
      <c r="GCZ260" s="666"/>
      <c r="GDA260" s="666"/>
      <c r="GDB260" s="666"/>
      <c r="GDC260" s="666"/>
      <c r="GDD260" s="680"/>
      <c r="GDE260" s="666"/>
      <c r="GDF260" s="666"/>
      <c r="GDG260" s="666"/>
      <c r="GDH260" s="666"/>
      <c r="GDI260" s="666"/>
      <c r="GDJ260" s="666"/>
      <c r="GDK260" s="666"/>
      <c r="GDL260" s="666"/>
      <c r="GDM260" s="666"/>
      <c r="GDN260" s="666"/>
      <c r="GDO260" s="666"/>
      <c r="GDP260" s="666"/>
      <c r="GDQ260" s="666"/>
      <c r="GDR260" s="666"/>
      <c r="GDS260" s="666"/>
      <c r="GDT260" s="666"/>
      <c r="GDU260" s="666"/>
      <c r="GDV260" s="666"/>
      <c r="GDW260" s="666"/>
      <c r="GDX260" s="680"/>
      <c r="GDY260" s="666"/>
      <c r="GDZ260" s="666"/>
      <c r="GEA260" s="666"/>
      <c r="GEB260" s="666"/>
      <c r="GEC260" s="666"/>
      <c r="GED260" s="666"/>
      <c r="GEE260" s="666"/>
      <c r="GEF260" s="666"/>
      <c r="GEG260" s="666"/>
      <c r="GEH260" s="666"/>
      <c r="GEI260" s="666"/>
      <c r="GEJ260" s="666"/>
      <c r="GEK260" s="666"/>
      <c r="GEL260" s="666"/>
      <c r="GEM260" s="666"/>
      <c r="GEN260" s="666"/>
      <c r="GEO260" s="666"/>
      <c r="GEP260" s="666"/>
      <c r="GEQ260" s="666"/>
      <c r="GER260" s="680"/>
      <c r="GES260" s="666"/>
      <c r="GET260" s="666"/>
      <c r="GEU260" s="666"/>
      <c r="GEV260" s="666"/>
      <c r="GEW260" s="666"/>
      <c r="GEX260" s="666"/>
      <c r="GEY260" s="666"/>
      <c r="GEZ260" s="666"/>
      <c r="GFA260" s="666"/>
      <c r="GFB260" s="666"/>
      <c r="GFC260" s="666"/>
      <c r="GFD260" s="666"/>
      <c r="GFE260" s="666"/>
      <c r="GFF260" s="666"/>
      <c r="GFG260" s="666"/>
      <c r="GFH260" s="666"/>
      <c r="GFI260" s="666"/>
      <c r="GFJ260" s="666"/>
      <c r="GFK260" s="666"/>
      <c r="GFL260" s="680"/>
      <c r="GFM260" s="666"/>
      <c r="GFN260" s="666"/>
      <c r="GFO260" s="666"/>
      <c r="GFP260" s="666"/>
      <c r="GFQ260" s="666"/>
      <c r="GFR260" s="666"/>
      <c r="GFS260" s="666"/>
      <c r="GFT260" s="666"/>
      <c r="GFU260" s="666"/>
      <c r="GFV260" s="666"/>
      <c r="GFW260" s="666"/>
      <c r="GFX260" s="666"/>
      <c r="GFY260" s="666"/>
      <c r="GFZ260" s="666"/>
      <c r="GGA260" s="666"/>
      <c r="GGB260" s="666"/>
      <c r="GGC260" s="666"/>
      <c r="GGD260" s="666"/>
      <c r="GGE260" s="666"/>
      <c r="GGF260" s="680"/>
      <c r="GGG260" s="666"/>
      <c r="GGH260" s="666"/>
      <c r="GGI260" s="666"/>
      <c r="GGJ260" s="666"/>
      <c r="GGK260" s="666"/>
      <c r="GGL260" s="666"/>
      <c r="GGM260" s="666"/>
      <c r="GGN260" s="666"/>
      <c r="GGO260" s="666"/>
      <c r="GGP260" s="666"/>
      <c r="GGQ260" s="666"/>
      <c r="GGR260" s="666"/>
      <c r="GGS260" s="666"/>
      <c r="GGT260" s="666"/>
      <c r="GGU260" s="666"/>
      <c r="GGV260" s="666"/>
      <c r="GGW260" s="666"/>
      <c r="GGX260" s="666"/>
      <c r="GGY260" s="666"/>
      <c r="GGZ260" s="680"/>
      <c r="GHA260" s="666"/>
      <c r="GHB260" s="666"/>
      <c r="GHC260" s="666"/>
      <c r="GHD260" s="666"/>
      <c r="GHE260" s="666"/>
      <c r="GHF260" s="666"/>
      <c r="GHG260" s="666"/>
      <c r="GHH260" s="666"/>
      <c r="GHI260" s="666"/>
      <c r="GHJ260" s="666"/>
      <c r="GHK260" s="666"/>
      <c r="GHL260" s="666"/>
      <c r="GHM260" s="666"/>
      <c r="GHN260" s="666"/>
      <c r="GHO260" s="666"/>
      <c r="GHP260" s="666"/>
      <c r="GHQ260" s="666"/>
      <c r="GHR260" s="666"/>
      <c r="GHS260" s="666"/>
      <c r="GHT260" s="680"/>
      <c r="GHU260" s="666"/>
      <c r="GHV260" s="666"/>
      <c r="GHW260" s="666"/>
      <c r="GHX260" s="666"/>
      <c r="GHY260" s="666"/>
      <c r="GHZ260" s="666"/>
      <c r="GIA260" s="666"/>
      <c r="GIB260" s="666"/>
      <c r="GIC260" s="666"/>
      <c r="GID260" s="666"/>
      <c r="GIE260" s="666"/>
      <c r="GIF260" s="666"/>
      <c r="GIG260" s="666"/>
      <c r="GIH260" s="666"/>
      <c r="GII260" s="666"/>
      <c r="GIJ260" s="666"/>
      <c r="GIK260" s="666"/>
      <c r="GIL260" s="666"/>
      <c r="GIM260" s="666"/>
      <c r="GIN260" s="680"/>
      <c r="GIO260" s="666"/>
      <c r="GIP260" s="666"/>
      <c r="GIQ260" s="666"/>
      <c r="GIR260" s="666"/>
      <c r="GIS260" s="666"/>
      <c r="GIT260" s="666"/>
      <c r="GIU260" s="666"/>
      <c r="GIV260" s="666"/>
      <c r="GIW260" s="666"/>
      <c r="GIX260" s="666"/>
      <c r="GIY260" s="666"/>
      <c r="GIZ260" s="666"/>
      <c r="GJA260" s="666"/>
      <c r="GJB260" s="666"/>
      <c r="GJC260" s="666"/>
      <c r="GJD260" s="666"/>
      <c r="GJE260" s="666"/>
      <c r="GJF260" s="666"/>
      <c r="GJG260" s="666"/>
      <c r="GJH260" s="680"/>
      <c r="GJI260" s="666"/>
      <c r="GJJ260" s="666"/>
      <c r="GJK260" s="666"/>
      <c r="GJL260" s="666"/>
      <c r="GJM260" s="666"/>
      <c r="GJN260" s="666"/>
      <c r="GJO260" s="666"/>
      <c r="GJP260" s="666"/>
      <c r="GJQ260" s="666"/>
      <c r="GJR260" s="666"/>
      <c r="GJS260" s="666"/>
      <c r="GJT260" s="666"/>
      <c r="GJU260" s="666"/>
      <c r="GJV260" s="666"/>
      <c r="GJW260" s="666"/>
      <c r="GJX260" s="666"/>
      <c r="GJY260" s="666"/>
      <c r="GJZ260" s="666"/>
      <c r="GKA260" s="666"/>
      <c r="GKB260" s="680"/>
      <c r="GKC260" s="666"/>
      <c r="GKD260" s="666"/>
      <c r="GKE260" s="666"/>
      <c r="GKF260" s="666"/>
      <c r="GKG260" s="666"/>
      <c r="GKH260" s="666"/>
      <c r="GKI260" s="666"/>
      <c r="GKJ260" s="666"/>
      <c r="GKK260" s="666"/>
      <c r="GKL260" s="666"/>
      <c r="GKM260" s="666"/>
      <c r="GKN260" s="666"/>
      <c r="GKO260" s="666"/>
      <c r="GKP260" s="666"/>
      <c r="GKQ260" s="666"/>
      <c r="GKR260" s="666"/>
      <c r="GKS260" s="666"/>
      <c r="GKT260" s="666"/>
      <c r="GKU260" s="666"/>
      <c r="GKV260" s="680"/>
      <c r="GKW260" s="666"/>
      <c r="GKX260" s="666"/>
      <c r="GKY260" s="666"/>
      <c r="GKZ260" s="666"/>
      <c r="GLA260" s="666"/>
      <c r="GLB260" s="666"/>
      <c r="GLC260" s="666"/>
      <c r="GLD260" s="666"/>
      <c r="GLE260" s="666"/>
      <c r="GLF260" s="666"/>
      <c r="GLG260" s="666"/>
      <c r="GLH260" s="666"/>
      <c r="GLI260" s="666"/>
      <c r="GLJ260" s="666"/>
      <c r="GLK260" s="666"/>
      <c r="GLL260" s="666"/>
      <c r="GLM260" s="666"/>
      <c r="GLN260" s="666"/>
      <c r="GLO260" s="666"/>
      <c r="GLP260" s="680"/>
      <c r="GLQ260" s="666"/>
      <c r="GLR260" s="666"/>
      <c r="GLS260" s="666"/>
      <c r="GLT260" s="666"/>
      <c r="GLU260" s="666"/>
      <c r="GLV260" s="666"/>
      <c r="GLW260" s="666"/>
      <c r="GLX260" s="666"/>
      <c r="GLY260" s="666"/>
      <c r="GLZ260" s="666"/>
      <c r="GMA260" s="666"/>
      <c r="GMB260" s="666"/>
      <c r="GMC260" s="666"/>
      <c r="GMD260" s="666"/>
      <c r="GME260" s="666"/>
      <c r="GMF260" s="666"/>
      <c r="GMG260" s="666"/>
      <c r="GMH260" s="666"/>
      <c r="GMI260" s="666"/>
      <c r="GMJ260" s="680"/>
      <c r="GMK260" s="666"/>
      <c r="GML260" s="666"/>
      <c r="GMM260" s="666"/>
      <c r="GMN260" s="666"/>
      <c r="GMO260" s="666"/>
      <c r="GMP260" s="666"/>
      <c r="GMQ260" s="666"/>
      <c r="GMR260" s="666"/>
      <c r="GMS260" s="666"/>
      <c r="GMT260" s="666"/>
      <c r="GMU260" s="666"/>
      <c r="GMV260" s="666"/>
      <c r="GMW260" s="666"/>
      <c r="GMX260" s="666"/>
      <c r="GMY260" s="666"/>
      <c r="GMZ260" s="666"/>
      <c r="GNA260" s="666"/>
      <c r="GNB260" s="666"/>
      <c r="GNC260" s="666"/>
      <c r="GND260" s="680"/>
      <c r="GNE260" s="666"/>
      <c r="GNF260" s="666"/>
      <c r="GNG260" s="666"/>
      <c r="GNH260" s="666"/>
      <c r="GNI260" s="666"/>
      <c r="GNJ260" s="666"/>
      <c r="GNK260" s="666"/>
      <c r="GNL260" s="666"/>
      <c r="GNM260" s="666"/>
      <c r="GNN260" s="666"/>
      <c r="GNO260" s="666"/>
      <c r="GNP260" s="666"/>
      <c r="GNQ260" s="666"/>
      <c r="GNR260" s="666"/>
      <c r="GNS260" s="666"/>
      <c r="GNT260" s="666"/>
      <c r="GNU260" s="666"/>
      <c r="GNV260" s="666"/>
      <c r="GNW260" s="666"/>
      <c r="GNX260" s="680"/>
      <c r="GNY260" s="666"/>
      <c r="GNZ260" s="666"/>
      <c r="GOA260" s="666"/>
      <c r="GOB260" s="666"/>
      <c r="GOC260" s="666"/>
      <c r="GOD260" s="666"/>
      <c r="GOE260" s="666"/>
      <c r="GOF260" s="666"/>
      <c r="GOG260" s="666"/>
      <c r="GOH260" s="666"/>
      <c r="GOI260" s="666"/>
      <c r="GOJ260" s="666"/>
      <c r="GOK260" s="666"/>
      <c r="GOL260" s="666"/>
      <c r="GOM260" s="666"/>
      <c r="GON260" s="666"/>
      <c r="GOO260" s="666"/>
      <c r="GOP260" s="666"/>
      <c r="GOQ260" s="666"/>
      <c r="GOR260" s="680"/>
      <c r="GOS260" s="666"/>
      <c r="GOT260" s="666"/>
      <c r="GOU260" s="666"/>
      <c r="GOV260" s="666"/>
      <c r="GOW260" s="666"/>
      <c r="GOX260" s="666"/>
      <c r="GOY260" s="666"/>
      <c r="GOZ260" s="666"/>
      <c r="GPA260" s="666"/>
      <c r="GPB260" s="666"/>
      <c r="GPC260" s="666"/>
      <c r="GPD260" s="666"/>
      <c r="GPE260" s="666"/>
      <c r="GPF260" s="666"/>
      <c r="GPG260" s="666"/>
      <c r="GPH260" s="666"/>
      <c r="GPI260" s="666"/>
      <c r="GPJ260" s="666"/>
      <c r="GPK260" s="666"/>
      <c r="GPL260" s="680"/>
      <c r="GPM260" s="666"/>
      <c r="GPN260" s="666"/>
      <c r="GPO260" s="666"/>
      <c r="GPP260" s="666"/>
      <c r="GPQ260" s="666"/>
      <c r="GPR260" s="666"/>
      <c r="GPS260" s="666"/>
      <c r="GPT260" s="666"/>
      <c r="GPU260" s="666"/>
      <c r="GPV260" s="666"/>
      <c r="GPW260" s="666"/>
      <c r="GPX260" s="666"/>
      <c r="GPY260" s="666"/>
      <c r="GPZ260" s="666"/>
      <c r="GQA260" s="666"/>
      <c r="GQB260" s="666"/>
      <c r="GQC260" s="666"/>
      <c r="GQD260" s="666"/>
      <c r="GQE260" s="666"/>
      <c r="GQF260" s="680"/>
      <c r="GQG260" s="666"/>
      <c r="GQH260" s="666"/>
      <c r="GQI260" s="666"/>
      <c r="GQJ260" s="666"/>
      <c r="GQK260" s="666"/>
      <c r="GQL260" s="666"/>
      <c r="GQM260" s="666"/>
      <c r="GQN260" s="666"/>
      <c r="GQO260" s="666"/>
      <c r="GQP260" s="666"/>
      <c r="GQQ260" s="666"/>
      <c r="GQR260" s="666"/>
      <c r="GQS260" s="666"/>
      <c r="GQT260" s="666"/>
      <c r="GQU260" s="666"/>
      <c r="GQV260" s="666"/>
      <c r="GQW260" s="666"/>
      <c r="GQX260" s="666"/>
      <c r="GQY260" s="666"/>
      <c r="GQZ260" s="680"/>
      <c r="GRA260" s="666"/>
      <c r="GRB260" s="666"/>
      <c r="GRC260" s="666"/>
      <c r="GRD260" s="666"/>
      <c r="GRE260" s="666"/>
      <c r="GRF260" s="666"/>
      <c r="GRG260" s="666"/>
      <c r="GRH260" s="666"/>
      <c r="GRI260" s="666"/>
      <c r="GRJ260" s="666"/>
      <c r="GRK260" s="666"/>
      <c r="GRL260" s="666"/>
      <c r="GRM260" s="666"/>
      <c r="GRN260" s="666"/>
      <c r="GRO260" s="666"/>
      <c r="GRP260" s="666"/>
      <c r="GRQ260" s="666"/>
      <c r="GRR260" s="666"/>
      <c r="GRS260" s="666"/>
      <c r="GRT260" s="680"/>
      <c r="GRU260" s="666"/>
      <c r="GRV260" s="666"/>
      <c r="GRW260" s="666"/>
      <c r="GRX260" s="666"/>
      <c r="GRY260" s="666"/>
      <c r="GRZ260" s="666"/>
      <c r="GSA260" s="666"/>
      <c r="GSB260" s="666"/>
      <c r="GSC260" s="666"/>
      <c r="GSD260" s="666"/>
      <c r="GSE260" s="666"/>
      <c r="GSF260" s="666"/>
      <c r="GSG260" s="666"/>
      <c r="GSH260" s="666"/>
      <c r="GSI260" s="666"/>
      <c r="GSJ260" s="666"/>
      <c r="GSK260" s="666"/>
      <c r="GSL260" s="666"/>
      <c r="GSM260" s="666"/>
      <c r="GSN260" s="680"/>
      <c r="GSO260" s="666"/>
      <c r="GSP260" s="666"/>
      <c r="GSQ260" s="666"/>
      <c r="GSR260" s="666"/>
      <c r="GSS260" s="666"/>
      <c r="GST260" s="666"/>
      <c r="GSU260" s="666"/>
      <c r="GSV260" s="666"/>
      <c r="GSW260" s="666"/>
      <c r="GSX260" s="666"/>
      <c r="GSY260" s="666"/>
      <c r="GSZ260" s="666"/>
      <c r="GTA260" s="666"/>
      <c r="GTB260" s="666"/>
      <c r="GTC260" s="666"/>
      <c r="GTD260" s="666"/>
      <c r="GTE260" s="666"/>
      <c r="GTF260" s="666"/>
      <c r="GTG260" s="666"/>
      <c r="GTH260" s="680"/>
      <c r="GTI260" s="666"/>
      <c r="GTJ260" s="666"/>
      <c r="GTK260" s="666"/>
      <c r="GTL260" s="666"/>
      <c r="GTM260" s="666"/>
      <c r="GTN260" s="666"/>
      <c r="GTO260" s="666"/>
      <c r="GTP260" s="666"/>
      <c r="GTQ260" s="666"/>
      <c r="GTR260" s="666"/>
      <c r="GTS260" s="666"/>
      <c r="GTT260" s="666"/>
      <c r="GTU260" s="666"/>
      <c r="GTV260" s="666"/>
      <c r="GTW260" s="666"/>
      <c r="GTX260" s="666"/>
      <c r="GTY260" s="666"/>
      <c r="GTZ260" s="666"/>
      <c r="GUA260" s="666"/>
      <c r="GUB260" s="680"/>
      <c r="GUC260" s="666"/>
      <c r="GUD260" s="666"/>
      <c r="GUE260" s="666"/>
      <c r="GUF260" s="666"/>
      <c r="GUG260" s="666"/>
      <c r="GUH260" s="666"/>
      <c r="GUI260" s="666"/>
      <c r="GUJ260" s="666"/>
      <c r="GUK260" s="666"/>
      <c r="GUL260" s="666"/>
      <c r="GUM260" s="666"/>
      <c r="GUN260" s="666"/>
      <c r="GUO260" s="666"/>
      <c r="GUP260" s="666"/>
      <c r="GUQ260" s="666"/>
      <c r="GUR260" s="666"/>
      <c r="GUS260" s="666"/>
      <c r="GUT260" s="666"/>
      <c r="GUU260" s="666"/>
      <c r="GUV260" s="680"/>
      <c r="GUW260" s="666"/>
      <c r="GUX260" s="666"/>
      <c r="GUY260" s="666"/>
      <c r="GUZ260" s="666"/>
      <c r="GVA260" s="666"/>
      <c r="GVB260" s="666"/>
      <c r="GVC260" s="666"/>
      <c r="GVD260" s="666"/>
      <c r="GVE260" s="666"/>
      <c r="GVF260" s="666"/>
      <c r="GVG260" s="666"/>
      <c r="GVH260" s="666"/>
      <c r="GVI260" s="666"/>
      <c r="GVJ260" s="666"/>
      <c r="GVK260" s="666"/>
      <c r="GVL260" s="666"/>
      <c r="GVM260" s="666"/>
      <c r="GVN260" s="666"/>
      <c r="GVO260" s="666"/>
      <c r="GVP260" s="680"/>
      <c r="GVQ260" s="666"/>
      <c r="GVR260" s="666"/>
      <c r="GVS260" s="666"/>
      <c r="GVT260" s="666"/>
      <c r="GVU260" s="666"/>
      <c r="GVV260" s="666"/>
      <c r="GVW260" s="666"/>
      <c r="GVX260" s="666"/>
      <c r="GVY260" s="666"/>
      <c r="GVZ260" s="666"/>
      <c r="GWA260" s="666"/>
      <c r="GWB260" s="666"/>
      <c r="GWC260" s="666"/>
      <c r="GWD260" s="666"/>
      <c r="GWE260" s="666"/>
      <c r="GWF260" s="666"/>
      <c r="GWG260" s="666"/>
      <c r="GWH260" s="666"/>
      <c r="GWI260" s="666"/>
      <c r="GWJ260" s="680"/>
      <c r="GWK260" s="666"/>
      <c r="GWL260" s="666"/>
      <c r="GWM260" s="666"/>
      <c r="GWN260" s="666"/>
      <c r="GWO260" s="666"/>
      <c r="GWP260" s="666"/>
      <c r="GWQ260" s="666"/>
      <c r="GWR260" s="666"/>
      <c r="GWS260" s="666"/>
      <c r="GWT260" s="666"/>
      <c r="GWU260" s="666"/>
      <c r="GWV260" s="666"/>
      <c r="GWW260" s="666"/>
      <c r="GWX260" s="666"/>
      <c r="GWY260" s="666"/>
      <c r="GWZ260" s="666"/>
      <c r="GXA260" s="666"/>
      <c r="GXB260" s="666"/>
      <c r="GXC260" s="666"/>
      <c r="GXD260" s="680"/>
      <c r="GXE260" s="666"/>
      <c r="GXF260" s="666"/>
      <c r="GXG260" s="666"/>
      <c r="GXH260" s="666"/>
      <c r="GXI260" s="666"/>
      <c r="GXJ260" s="666"/>
      <c r="GXK260" s="666"/>
      <c r="GXL260" s="666"/>
      <c r="GXM260" s="666"/>
      <c r="GXN260" s="666"/>
      <c r="GXO260" s="666"/>
      <c r="GXP260" s="666"/>
      <c r="GXQ260" s="666"/>
      <c r="GXR260" s="666"/>
      <c r="GXS260" s="666"/>
      <c r="GXT260" s="666"/>
      <c r="GXU260" s="666"/>
      <c r="GXV260" s="666"/>
      <c r="GXW260" s="666"/>
      <c r="GXX260" s="680"/>
      <c r="GXY260" s="666"/>
      <c r="GXZ260" s="666"/>
      <c r="GYA260" s="666"/>
      <c r="GYB260" s="666"/>
      <c r="GYC260" s="666"/>
      <c r="GYD260" s="666"/>
      <c r="GYE260" s="666"/>
      <c r="GYF260" s="666"/>
      <c r="GYG260" s="666"/>
      <c r="GYH260" s="666"/>
      <c r="GYI260" s="666"/>
      <c r="GYJ260" s="666"/>
      <c r="GYK260" s="666"/>
      <c r="GYL260" s="666"/>
      <c r="GYM260" s="666"/>
      <c r="GYN260" s="666"/>
      <c r="GYO260" s="666"/>
      <c r="GYP260" s="666"/>
      <c r="GYQ260" s="666"/>
      <c r="GYR260" s="680"/>
      <c r="GYS260" s="666"/>
      <c r="GYT260" s="666"/>
      <c r="GYU260" s="666"/>
      <c r="GYV260" s="666"/>
      <c r="GYW260" s="666"/>
      <c r="GYX260" s="666"/>
      <c r="GYY260" s="666"/>
      <c r="GYZ260" s="666"/>
      <c r="GZA260" s="666"/>
      <c r="GZB260" s="666"/>
      <c r="GZC260" s="666"/>
      <c r="GZD260" s="666"/>
      <c r="GZE260" s="666"/>
      <c r="GZF260" s="666"/>
      <c r="GZG260" s="666"/>
      <c r="GZH260" s="666"/>
      <c r="GZI260" s="666"/>
      <c r="GZJ260" s="666"/>
      <c r="GZK260" s="666"/>
      <c r="GZL260" s="680"/>
      <c r="GZM260" s="666"/>
      <c r="GZN260" s="666"/>
      <c r="GZO260" s="666"/>
      <c r="GZP260" s="666"/>
      <c r="GZQ260" s="666"/>
      <c r="GZR260" s="666"/>
      <c r="GZS260" s="666"/>
      <c r="GZT260" s="666"/>
      <c r="GZU260" s="666"/>
      <c r="GZV260" s="666"/>
      <c r="GZW260" s="666"/>
      <c r="GZX260" s="666"/>
      <c r="GZY260" s="666"/>
      <c r="GZZ260" s="666"/>
      <c r="HAA260" s="666"/>
      <c r="HAB260" s="666"/>
      <c r="HAC260" s="666"/>
      <c r="HAD260" s="666"/>
      <c r="HAE260" s="666"/>
      <c r="HAF260" s="680"/>
      <c r="HAG260" s="666"/>
      <c r="HAH260" s="666"/>
      <c r="HAI260" s="666"/>
      <c r="HAJ260" s="666"/>
      <c r="HAK260" s="666"/>
      <c r="HAL260" s="666"/>
      <c r="HAM260" s="666"/>
      <c r="HAN260" s="666"/>
      <c r="HAO260" s="666"/>
      <c r="HAP260" s="666"/>
      <c r="HAQ260" s="666"/>
      <c r="HAR260" s="666"/>
      <c r="HAS260" s="666"/>
      <c r="HAT260" s="666"/>
      <c r="HAU260" s="666"/>
      <c r="HAV260" s="666"/>
      <c r="HAW260" s="666"/>
      <c r="HAX260" s="666"/>
      <c r="HAY260" s="666"/>
      <c r="HAZ260" s="680"/>
      <c r="HBA260" s="666"/>
      <c r="HBB260" s="666"/>
      <c r="HBC260" s="666"/>
      <c r="HBD260" s="666"/>
      <c r="HBE260" s="666"/>
      <c r="HBF260" s="666"/>
      <c r="HBG260" s="666"/>
      <c r="HBH260" s="666"/>
      <c r="HBI260" s="666"/>
      <c r="HBJ260" s="666"/>
      <c r="HBK260" s="666"/>
      <c r="HBL260" s="666"/>
      <c r="HBM260" s="666"/>
      <c r="HBN260" s="666"/>
      <c r="HBO260" s="666"/>
      <c r="HBP260" s="666"/>
      <c r="HBQ260" s="666"/>
      <c r="HBR260" s="666"/>
      <c r="HBS260" s="666"/>
      <c r="HBT260" s="680"/>
      <c r="HBU260" s="666"/>
      <c r="HBV260" s="666"/>
      <c r="HBW260" s="666"/>
      <c r="HBX260" s="666"/>
      <c r="HBY260" s="666"/>
      <c r="HBZ260" s="666"/>
      <c r="HCA260" s="666"/>
      <c r="HCB260" s="666"/>
      <c r="HCC260" s="666"/>
      <c r="HCD260" s="666"/>
      <c r="HCE260" s="666"/>
      <c r="HCF260" s="666"/>
      <c r="HCG260" s="666"/>
      <c r="HCH260" s="666"/>
      <c r="HCI260" s="666"/>
      <c r="HCJ260" s="666"/>
      <c r="HCK260" s="666"/>
      <c r="HCL260" s="666"/>
      <c r="HCM260" s="666"/>
      <c r="HCN260" s="680"/>
      <c r="HCO260" s="666"/>
      <c r="HCP260" s="666"/>
      <c r="HCQ260" s="666"/>
      <c r="HCR260" s="666"/>
      <c r="HCS260" s="666"/>
      <c r="HCT260" s="666"/>
      <c r="HCU260" s="666"/>
      <c r="HCV260" s="666"/>
      <c r="HCW260" s="666"/>
      <c r="HCX260" s="666"/>
      <c r="HCY260" s="666"/>
      <c r="HCZ260" s="666"/>
      <c r="HDA260" s="666"/>
      <c r="HDB260" s="666"/>
      <c r="HDC260" s="666"/>
      <c r="HDD260" s="666"/>
      <c r="HDE260" s="666"/>
      <c r="HDF260" s="666"/>
      <c r="HDG260" s="666"/>
      <c r="HDH260" s="680"/>
      <c r="HDI260" s="666"/>
      <c r="HDJ260" s="666"/>
      <c r="HDK260" s="666"/>
      <c r="HDL260" s="666"/>
      <c r="HDM260" s="666"/>
      <c r="HDN260" s="666"/>
      <c r="HDO260" s="666"/>
      <c r="HDP260" s="666"/>
      <c r="HDQ260" s="666"/>
      <c r="HDR260" s="666"/>
      <c r="HDS260" s="666"/>
      <c r="HDT260" s="666"/>
      <c r="HDU260" s="666"/>
      <c r="HDV260" s="666"/>
      <c r="HDW260" s="666"/>
      <c r="HDX260" s="666"/>
      <c r="HDY260" s="666"/>
      <c r="HDZ260" s="666"/>
      <c r="HEA260" s="666"/>
      <c r="HEB260" s="680"/>
      <c r="HEC260" s="666"/>
      <c r="HED260" s="666"/>
      <c r="HEE260" s="666"/>
      <c r="HEF260" s="666"/>
      <c r="HEG260" s="666"/>
      <c r="HEH260" s="666"/>
      <c r="HEI260" s="666"/>
      <c r="HEJ260" s="666"/>
      <c r="HEK260" s="666"/>
      <c r="HEL260" s="666"/>
      <c r="HEM260" s="666"/>
      <c r="HEN260" s="666"/>
      <c r="HEO260" s="666"/>
      <c r="HEP260" s="666"/>
      <c r="HEQ260" s="666"/>
      <c r="HER260" s="666"/>
      <c r="HES260" s="666"/>
      <c r="HET260" s="666"/>
      <c r="HEU260" s="666"/>
      <c r="HEV260" s="680"/>
      <c r="HEW260" s="666"/>
      <c r="HEX260" s="666"/>
      <c r="HEY260" s="666"/>
      <c r="HEZ260" s="666"/>
      <c r="HFA260" s="666"/>
      <c r="HFB260" s="666"/>
      <c r="HFC260" s="666"/>
      <c r="HFD260" s="666"/>
      <c r="HFE260" s="666"/>
      <c r="HFF260" s="666"/>
      <c r="HFG260" s="666"/>
      <c r="HFH260" s="666"/>
      <c r="HFI260" s="666"/>
      <c r="HFJ260" s="666"/>
      <c r="HFK260" s="666"/>
      <c r="HFL260" s="666"/>
      <c r="HFM260" s="666"/>
      <c r="HFN260" s="666"/>
      <c r="HFO260" s="666"/>
      <c r="HFP260" s="680"/>
      <c r="HFQ260" s="666"/>
      <c r="HFR260" s="666"/>
      <c r="HFS260" s="666"/>
      <c r="HFT260" s="666"/>
      <c r="HFU260" s="666"/>
      <c r="HFV260" s="666"/>
      <c r="HFW260" s="666"/>
      <c r="HFX260" s="666"/>
      <c r="HFY260" s="666"/>
      <c r="HFZ260" s="666"/>
      <c r="HGA260" s="666"/>
      <c r="HGB260" s="666"/>
      <c r="HGC260" s="666"/>
      <c r="HGD260" s="666"/>
      <c r="HGE260" s="666"/>
      <c r="HGF260" s="666"/>
      <c r="HGG260" s="666"/>
      <c r="HGH260" s="666"/>
      <c r="HGI260" s="666"/>
      <c r="HGJ260" s="680"/>
      <c r="HGK260" s="666"/>
      <c r="HGL260" s="666"/>
      <c r="HGM260" s="666"/>
      <c r="HGN260" s="666"/>
      <c r="HGO260" s="666"/>
      <c r="HGP260" s="666"/>
      <c r="HGQ260" s="666"/>
      <c r="HGR260" s="666"/>
      <c r="HGS260" s="666"/>
      <c r="HGT260" s="666"/>
      <c r="HGU260" s="666"/>
      <c r="HGV260" s="666"/>
      <c r="HGW260" s="666"/>
      <c r="HGX260" s="666"/>
      <c r="HGY260" s="666"/>
      <c r="HGZ260" s="666"/>
      <c r="HHA260" s="666"/>
      <c r="HHB260" s="666"/>
      <c r="HHC260" s="666"/>
      <c r="HHD260" s="680"/>
      <c r="HHE260" s="666"/>
      <c r="HHF260" s="666"/>
      <c r="HHG260" s="666"/>
      <c r="HHH260" s="666"/>
      <c r="HHI260" s="666"/>
      <c r="HHJ260" s="666"/>
      <c r="HHK260" s="666"/>
      <c r="HHL260" s="666"/>
      <c r="HHM260" s="666"/>
      <c r="HHN260" s="666"/>
      <c r="HHO260" s="666"/>
      <c r="HHP260" s="666"/>
      <c r="HHQ260" s="666"/>
      <c r="HHR260" s="666"/>
      <c r="HHS260" s="666"/>
      <c r="HHT260" s="666"/>
      <c r="HHU260" s="666"/>
      <c r="HHV260" s="666"/>
      <c r="HHW260" s="666"/>
      <c r="HHX260" s="680"/>
      <c r="HHY260" s="666"/>
      <c r="HHZ260" s="666"/>
      <c r="HIA260" s="666"/>
      <c r="HIB260" s="666"/>
      <c r="HIC260" s="666"/>
      <c r="HID260" s="666"/>
      <c r="HIE260" s="666"/>
      <c r="HIF260" s="666"/>
      <c r="HIG260" s="666"/>
      <c r="HIH260" s="666"/>
      <c r="HII260" s="666"/>
      <c r="HIJ260" s="666"/>
      <c r="HIK260" s="666"/>
      <c r="HIL260" s="666"/>
      <c r="HIM260" s="666"/>
      <c r="HIN260" s="666"/>
      <c r="HIO260" s="666"/>
      <c r="HIP260" s="666"/>
      <c r="HIQ260" s="666"/>
      <c r="HIR260" s="680"/>
      <c r="HIS260" s="666"/>
      <c r="HIT260" s="666"/>
      <c r="HIU260" s="666"/>
      <c r="HIV260" s="666"/>
      <c r="HIW260" s="666"/>
      <c r="HIX260" s="666"/>
      <c r="HIY260" s="666"/>
      <c r="HIZ260" s="666"/>
      <c r="HJA260" s="666"/>
      <c r="HJB260" s="666"/>
      <c r="HJC260" s="666"/>
      <c r="HJD260" s="666"/>
      <c r="HJE260" s="666"/>
      <c r="HJF260" s="666"/>
      <c r="HJG260" s="666"/>
      <c r="HJH260" s="666"/>
      <c r="HJI260" s="666"/>
      <c r="HJJ260" s="666"/>
      <c r="HJK260" s="666"/>
      <c r="HJL260" s="680"/>
      <c r="HJM260" s="666"/>
      <c r="HJN260" s="666"/>
      <c r="HJO260" s="666"/>
      <c r="HJP260" s="666"/>
      <c r="HJQ260" s="666"/>
      <c r="HJR260" s="666"/>
      <c r="HJS260" s="666"/>
      <c r="HJT260" s="666"/>
      <c r="HJU260" s="666"/>
      <c r="HJV260" s="666"/>
      <c r="HJW260" s="666"/>
      <c r="HJX260" s="666"/>
      <c r="HJY260" s="666"/>
      <c r="HJZ260" s="666"/>
      <c r="HKA260" s="666"/>
      <c r="HKB260" s="666"/>
      <c r="HKC260" s="666"/>
      <c r="HKD260" s="666"/>
      <c r="HKE260" s="666"/>
      <c r="HKF260" s="680"/>
      <c r="HKG260" s="666"/>
      <c r="HKH260" s="666"/>
      <c r="HKI260" s="666"/>
      <c r="HKJ260" s="666"/>
      <c r="HKK260" s="666"/>
      <c r="HKL260" s="666"/>
      <c r="HKM260" s="666"/>
      <c r="HKN260" s="666"/>
      <c r="HKO260" s="666"/>
      <c r="HKP260" s="666"/>
      <c r="HKQ260" s="666"/>
      <c r="HKR260" s="666"/>
      <c r="HKS260" s="666"/>
      <c r="HKT260" s="666"/>
      <c r="HKU260" s="666"/>
      <c r="HKV260" s="666"/>
      <c r="HKW260" s="666"/>
      <c r="HKX260" s="666"/>
      <c r="HKY260" s="666"/>
      <c r="HKZ260" s="680"/>
      <c r="HLA260" s="666"/>
      <c r="HLB260" s="666"/>
      <c r="HLC260" s="666"/>
      <c r="HLD260" s="666"/>
      <c r="HLE260" s="666"/>
      <c r="HLF260" s="666"/>
      <c r="HLG260" s="666"/>
      <c r="HLH260" s="666"/>
      <c r="HLI260" s="666"/>
      <c r="HLJ260" s="666"/>
      <c r="HLK260" s="666"/>
      <c r="HLL260" s="666"/>
      <c r="HLM260" s="666"/>
      <c r="HLN260" s="666"/>
      <c r="HLO260" s="666"/>
      <c r="HLP260" s="666"/>
      <c r="HLQ260" s="666"/>
      <c r="HLR260" s="666"/>
      <c r="HLS260" s="666"/>
      <c r="HLT260" s="680"/>
      <c r="HLU260" s="666"/>
      <c r="HLV260" s="666"/>
      <c r="HLW260" s="666"/>
      <c r="HLX260" s="666"/>
      <c r="HLY260" s="666"/>
      <c r="HLZ260" s="666"/>
      <c r="HMA260" s="666"/>
      <c r="HMB260" s="666"/>
      <c r="HMC260" s="666"/>
      <c r="HMD260" s="666"/>
      <c r="HME260" s="666"/>
      <c r="HMF260" s="666"/>
      <c r="HMG260" s="666"/>
      <c r="HMH260" s="666"/>
      <c r="HMI260" s="666"/>
      <c r="HMJ260" s="666"/>
      <c r="HMK260" s="666"/>
      <c r="HML260" s="666"/>
      <c r="HMM260" s="666"/>
      <c r="HMN260" s="680"/>
      <c r="HMO260" s="666"/>
      <c r="HMP260" s="666"/>
      <c r="HMQ260" s="666"/>
      <c r="HMR260" s="666"/>
      <c r="HMS260" s="666"/>
      <c r="HMT260" s="666"/>
      <c r="HMU260" s="666"/>
      <c r="HMV260" s="666"/>
      <c r="HMW260" s="666"/>
      <c r="HMX260" s="666"/>
      <c r="HMY260" s="666"/>
      <c r="HMZ260" s="666"/>
      <c r="HNA260" s="666"/>
      <c r="HNB260" s="666"/>
      <c r="HNC260" s="666"/>
      <c r="HND260" s="666"/>
      <c r="HNE260" s="666"/>
      <c r="HNF260" s="666"/>
      <c r="HNG260" s="666"/>
      <c r="HNH260" s="680"/>
      <c r="HNI260" s="666"/>
      <c r="HNJ260" s="666"/>
      <c r="HNK260" s="666"/>
      <c r="HNL260" s="666"/>
      <c r="HNM260" s="666"/>
      <c r="HNN260" s="666"/>
      <c r="HNO260" s="666"/>
      <c r="HNP260" s="666"/>
      <c r="HNQ260" s="666"/>
      <c r="HNR260" s="666"/>
      <c r="HNS260" s="666"/>
      <c r="HNT260" s="666"/>
      <c r="HNU260" s="666"/>
      <c r="HNV260" s="666"/>
      <c r="HNW260" s="666"/>
      <c r="HNX260" s="666"/>
      <c r="HNY260" s="666"/>
      <c r="HNZ260" s="666"/>
      <c r="HOA260" s="666"/>
      <c r="HOB260" s="680"/>
      <c r="HOC260" s="666"/>
      <c r="HOD260" s="666"/>
      <c r="HOE260" s="666"/>
      <c r="HOF260" s="666"/>
      <c r="HOG260" s="666"/>
      <c r="HOH260" s="666"/>
      <c r="HOI260" s="666"/>
      <c r="HOJ260" s="666"/>
      <c r="HOK260" s="666"/>
      <c r="HOL260" s="666"/>
      <c r="HOM260" s="666"/>
      <c r="HON260" s="666"/>
      <c r="HOO260" s="666"/>
      <c r="HOP260" s="666"/>
      <c r="HOQ260" s="666"/>
      <c r="HOR260" s="666"/>
      <c r="HOS260" s="666"/>
      <c r="HOT260" s="666"/>
      <c r="HOU260" s="666"/>
      <c r="HOV260" s="680"/>
      <c r="HOW260" s="666"/>
      <c r="HOX260" s="666"/>
      <c r="HOY260" s="666"/>
      <c r="HOZ260" s="666"/>
      <c r="HPA260" s="666"/>
      <c r="HPB260" s="666"/>
      <c r="HPC260" s="666"/>
      <c r="HPD260" s="666"/>
      <c r="HPE260" s="666"/>
      <c r="HPF260" s="666"/>
      <c r="HPG260" s="666"/>
      <c r="HPH260" s="666"/>
      <c r="HPI260" s="666"/>
      <c r="HPJ260" s="666"/>
      <c r="HPK260" s="666"/>
      <c r="HPL260" s="666"/>
      <c r="HPM260" s="666"/>
      <c r="HPN260" s="666"/>
      <c r="HPO260" s="666"/>
      <c r="HPP260" s="680"/>
      <c r="HPQ260" s="666"/>
      <c r="HPR260" s="666"/>
      <c r="HPS260" s="666"/>
      <c r="HPT260" s="666"/>
      <c r="HPU260" s="666"/>
      <c r="HPV260" s="666"/>
      <c r="HPW260" s="666"/>
      <c r="HPX260" s="666"/>
      <c r="HPY260" s="666"/>
      <c r="HPZ260" s="666"/>
      <c r="HQA260" s="666"/>
      <c r="HQB260" s="666"/>
      <c r="HQC260" s="666"/>
      <c r="HQD260" s="666"/>
      <c r="HQE260" s="666"/>
      <c r="HQF260" s="666"/>
      <c r="HQG260" s="666"/>
      <c r="HQH260" s="666"/>
      <c r="HQI260" s="666"/>
      <c r="HQJ260" s="680"/>
      <c r="HQK260" s="666"/>
      <c r="HQL260" s="666"/>
      <c r="HQM260" s="666"/>
      <c r="HQN260" s="666"/>
      <c r="HQO260" s="666"/>
      <c r="HQP260" s="666"/>
      <c r="HQQ260" s="666"/>
      <c r="HQR260" s="666"/>
      <c r="HQS260" s="666"/>
      <c r="HQT260" s="666"/>
      <c r="HQU260" s="666"/>
      <c r="HQV260" s="666"/>
      <c r="HQW260" s="666"/>
      <c r="HQX260" s="666"/>
      <c r="HQY260" s="666"/>
      <c r="HQZ260" s="666"/>
      <c r="HRA260" s="666"/>
      <c r="HRB260" s="666"/>
      <c r="HRC260" s="666"/>
      <c r="HRD260" s="680"/>
      <c r="HRE260" s="666"/>
      <c r="HRF260" s="666"/>
      <c r="HRG260" s="666"/>
      <c r="HRH260" s="666"/>
      <c r="HRI260" s="666"/>
      <c r="HRJ260" s="666"/>
      <c r="HRK260" s="666"/>
      <c r="HRL260" s="666"/>
      <c r="HRM260" s="666"/>
      <c r="HRN260" s="666"/>
      <c r="HRO260" s="666"/>
      <c r="HRP260" s="666"/>
      <c r="HRQ260" s="666"/>
      <c r="HRR260" s="666"/>
      <c r="HRS260" s="666"/>
      <c r="HRT260" s="666"/>
      <c r="HRU260" s="666"/>
      <c r="HRV260" s="666"/>
      <c r="HRW260" s="666"/>
      <c r="HRX260" s="680"/>
      <c r="HRY260" s="666"/>
      <c r="HRZ260" s="666"/>
      <c r="HSA260" s="666"/>
      <c r="HSB260" s="666"/>
      <c r="HSC260" s="666"/>
      <c r="HSD260" s="666"/>
      <c r="HSE260" s="666"/>
      <c r="HSF260" s="666"/>
      <c r="HSG260" s="666"/>
      <c r="HSH260" s="666"/>
      <c r="HSI260" s="666"/>
      <c r="HSJ260" s="666"/>
      <c r="HSK260" s="666"/>
      <c r="HSL260" s="666"/>
      <c r="HSM260" s="666"/>
      <c r="HSN260" s="666"/>
      <c r="HSO260" s="666"/>
      <c r="HSP260" s="666"/>
      <c r="HSQ260" s="666"/>
      <c r="HSR260" s="680"/>
      <c r="HSS260" s="666"/>
      <c r="HST260" s="666"/>
      <c r="HSU260" s="666"/>
      <c r="HSV260" s="666"/>
      <c r="HSW260" s="666"/>
      <c r="HSX260" s="666"/>
      <c r="HSY260" s="666"/>
      <c r="HSZ260" s="666"/>
      <c r="HTA260" s="666"/>
      <c r="HTB260" s="666"/>
      <c r="HTC260" s="666"/>
      <c r="HTD260" s="666"/>
      <c r="HTE260" s="666"/>
      <c r="HTF260" s="666"/>
      <c r="HTG260" s="666"/>
      <c r="HTH260" s="666"/>
      <c r="HTI260" s="666"/>
      <c r="HTJ260" s="666"/>
      <c r="HTK260" s="666"/>
      <c r="HTL260" s="680"/>
      <c r="HTM260" s="666"/>
      <c r="HTN260" s="666"/>
      <c r="HTO260" s="666"/>
      <c r="HTP260" s="666"/>
      <c r="HTQ260" s="666"/>
      <c r="HTR260" s="666"/>
      <c r="HTS260" s="666"/>
      <c r="HTT260" s="666"/>
      <c r="HTU260" s="666"/>
      <c r="HTV260" s="666"/>
      <c r="HTW260" s="666"/>
      <c r="HTX260" s="666"/>
      <c r="HTY260" s="666"/>
      <c r="HTZ260" s="666"/>
      <c r="HUA260" s="666"/>
      <c r="HUB260" s="666"/>
      <c r="HUC260" s="666"/>
      <c r="HUD260" s="666"/>
      <c r="HUE260" s="666"/>
      <c r="HUF260" s="680"/>
      <c r="HUG260" s="666"/>
      <c r="HUH260" s="666"/>
      <c r="HUI260" s="666"/>
      <c r="HUJ260" s="666"/>
      <c r="HUK260" s="666"/>
      <c r="HUL260" s="666"/>
      <c r="HUM260" s="666"/>
      <c r="HUN260" s="666"/>
      <c r="HUO260" s="666"/>
      <c r="HUP260" s="666"/>
      <c r="HUQ260" s="666"/>
      <c r="HUR260" s="666"/>
      <c r="HUS260" s="666"/>
      <c r="HUT260" s="666"/>
      <c r="HUU260" s="666"/>
      <c r="HUV260" s="666"/>
      <c r="HUW260" s="666"/>
      <c r="HUX260" s="666"/>
      <c r="HUY260" s="666"/>
      <c r="HUZ260" s="680"/>
      <c r="HVA260" s="666"/>
      <c r="HVB260" s="666"/>
      <c r="HVC260" s="666"/>
      <c r="HVD260" s="666"/>
      <c r="HVE260" s="666"/>
      <c r="HVF260" s="666"/>
      <c r="HVG260" s="666"/>
      <c r="HVH260" s="666"/>
      <c r="HVI260" s="666"/>
      <c r="HVJ260" s="666"/>
      <c r="HVK260" s="666"/>
      <c r="HVL260" s="666"/>
      <c r="HVM260" s="666"/>
      <c r="HVN260" s="666"/>
      <c r="HVO260" s="666"/>
      <c r="HVP260" s="666"/>
      <c r="HVQ260" s="666"/>
      <c r="HVR260" s="666"/>
      <c r="HVS260" s="666"/>
      <c r="HVT260" s="680"/>
      <c r="HVU260" s="666"/>
      <c r="HVV260" s="666"/>
      <c r="HVW260" s="666"/>
      <c r="HVX260" s="666"/>
      <c r="HVY260" s="666"/>
      <c r="HVZ260" s="666"/>
      <c r="HWA260" s="666"/>
      <c r="HWB260" s="666"/>
      <c r="HWC260" s="666"/>
      <c r="HWD260" s="666"/>
      <c r="HWE260" s="666"/>
      <c r="HWF260" s="666"/>
      <c r="HWG260" s="666"/>
      <c r="HWH260" s="666"/>
      <c r="HWI260" s="666"/>
      <c r="HWJ260" s="666"/>
      <c r="HWK260" s="666"/>
      <c r="HWL260" s="666"/>
      <c r="HWM260" s="666"/>
      <c r="HWN260" s="680"/>
      <c r="HWO260" s="666"/>
      <c r="HWP260" s="666"/>
      <c r="HWQ260" s="666"/>
      <c r="HWR260" s="666"/>
      <c r="HWS260" s="666"/>
      <c r="HWT260" s="666"/>
      <c r="HWU260" s="666"/>
      <c r="HWV260" s="666"/>
      <c r="HWW260" s="666"/>
      <c r="HWX260" s="666"/>
      <c r="HWY260" s="666"/>
      <c r="HWZ260" s="666"/>
      <c r="HXA260" s="666"/>
      <c r="HXB260" s="666"/>
      <c r="HXC260" s="666"/>
      <c r="HXD260" s="666"/>
      <c r="HXE260" s="666"/>
      <c r="HXF260" s="666"/>
      <c r="HXG260" s="666"/>
      <c r="HXH260" s="680"/>
      <c r="HXI260" s="666"/>
      <c r="HXJ260" s="666"/>
      <c r="HXK260" s="666"/>
      <c r="HXL260" s="666"/>
      <c r="HXM260" s="666"/>
      <c r="HXN260" s="666"/>
      <c r="HXO260" s="666"/>
      <c r="HXP260" s="666"/>
      <c r="HXQ260" s="666"/>
      <c r="HXR260" s="666"/>
      <c r="HXS260" s="666"/>
      <c r="HXT260" s="666"/>
      <c r="HXU260" s="666"/>
      <c r="HXV260" s="666"/>
      <c r="HXW260" s="666"/>
      <c r="HXX260" s="666"/>
      <c r="HXY260" s="666"/>
      <c r="HXZ260" s="666"/>
      <c r="HYA260" s="666"/>
      <c r="HYB260" s="680"/>
      <c r="HYC260" s="666"/>
      <c r="HYD260" s="666"/>
      <c r="HYE260" s="666"/>
      <c r="HYF260" s="666"/>
      <c r="HYG260" s="666"/>
      <c r="HYH260" s="666"/>
      <c r="HYI260" s="666"/>
      <c r="HYJ260" s="666"/>
      <c r="HYK260" s="666"/>
      <c r="HYL260" s="666"/>
      <c r="HYM260" s="666"/>
      <c r="HYN260" s="666"/>
      <c r="HYO260" s="666"/>
      <c r="HYP260" s="666"/>
      <c r="HYQ260" s="666"/>
      <c r="HYR260" s="666"/>
      <c r="HYS260" s="666"/>
      <c r="HYT260" s="666"/>
      <c r="HYU260" s="666"/>
      <c r="HYV260" s="680"/>
      <c r="HYW260" s="666"/>
      <c r="HYX260" s="666"/>
      <c r="HYY260" s="666"/>
      <c r="HYZ260" s="666"/>
      <c r="HZA260" s="666"/>
      <c r="HZB260" s="666"/>
      <c r="HZC260" s="666"/>
      <c r="HZD260" s="666"/>
      <c r="HZE260" s="666"/>
      <c r="HZF260" s="666"/>
      <c r="HZG260" s="666"/>
      <c r="HZH260" s="666"/>
      <c r="HZI260" s="666"/>
      <c r="HZJ260" s="666"/>
      <c r="HZK260" s="666"/>
      <c r="HZL260" s="666"/>
      <c r="HZM260" s="666"/>
      <c r="HZN260" s="666"/>
      <c r="HZO260" s="666"/>
      <c r="HZP260" s="680"/>
      <c r="HZQ260" s="666"/>
      <c r="HZR260" s="666"/>
      <c r="HZS260" s="666"/>
      <c r="HZT260" s="666"/>
      <c r="HZU260" s="666"/>
      <c r="HZV260" s="666"/>
      <c r="HZW260" s="666"/>
      <c r="HZX260" s="666"/>
      <c r="HZY260" s="666"/>
      <c r="HZZ260" s="666"/>
      <c r="IAA260" s="666"/>
      <c r="IAB260" s="666"/>
      <c r="IAC260" s="666"/>
      <c r="IAD260" s="666"/>
      <c r="IAE260" s="666"/>
      <c r="IAF260" s="666"/>
      <c r="IAG260" s="666"/>
      <c r="IAH260" s="666"/>
      <c r="IAI260" s="666"/>
      <c r="IAJ260" s="680"/>
      <c r="IAK260" s="666"/>
      <c r="IAL260" s="666"/>
      <c r="IAM260" s="666"/>
      <c r="IAN260" s="666"/>
      <c r="IAO260" s="666"/>
      <c r="IAP260" s="666"/>
      <c r="IAQ260" s="666"/>
      <c r="IAR260" s="666"/>
      <c r="IAS260" s="666"/>
      <c r="IAT260" s="666"/>
      <c r="IAU260" s="666"/>
      <c r="IAV260" s="666"/>
      <c r="IAW260" s="666"/>
      <c r="IAX260" s="666"/>
      <c r="IAY260" s="666"/>
      <c r="IAZ260" s="666"/>
      <c r="IBA260" s="666"/>
      <c r="IBB260" s="666"/>
      <c r="IBC260" s="666"/>
      <c r="IBD260" s="680"/>
      <c r="IBE260" s="666"/>
      <c r="IBF260" s="666"/>
      <c r="IBG260" s="666"/>
      <c r="IBH260" s="666"/>
      <c r="IBI260" s="666"/>
      <c r="IBJ260" s="666"/>
      <c r="IBK260" s="666"/>
      <c r="IBL260" s="666"/>
      <c r="IBM260" s="666"/>
      <c r="IBN260" s="666"/>
      <c r="IBO260" s="666"/>
      <c r="IBP260" s="666"/>
      <c r="IBQ260" s="666"/>
      <c r="IBR260" s="666"/>
      <c r="IBS260" s="666"/>
      <c r="IBT260" s="666"/>
      <c r="IBU260" s="666"/>
      <c r="IBV260" s="666"/>
      <c r="IBW260" s="666"/>
      <c r="IBX260" s="680"/>
      <c r="IBY260" s="666"/>
      <c r="IBZ260" s="666"/>
      <c r="ICA260" s="666"/>
      <c r="ICB260" s="666"/>
      <c r="ICC260" s="666"/>
      <c r="ICD260" s="666"/>
      <c r="ICE260" s="666"/>
      <c r="ICF260" s="666"/>
      <c r="ICG260" s="666"/>
      <c r="ICH260" s="666"/>
      <c r="ICI260" s="666"/>
      <c r="ICJ260" s="666"/>
      <c r="ICK260" s="666"/>
      <c r="ICL260" s="666"/>
      <c r="ICM260" s="666"/>
      <c r="ICN260" s="666"/>
      <c r="ICO260" s="666"/>
      <c r="ICP260" s="666"/>
      <c r="ICQ260" s="666"/>
      <c r="ICR260" s="680"/>
      <c r="ICS260" s="666"/>
      <c r="ICT260" s="666"/>
      <c r="ICU260" s="666"/>
      <c r="ICV260" s="666"/>
      <c r="ICW260" s="666"/>
      <c r="ICX260" s="666"/>
      <c r="ICY260" s="666"/>
      <c r="ICZ260" s="666"/>
      <c r="IDA260" s="666"/>
      <c r="IDB260" s="666"/>
      <c r="IDC260" s="666"/>
      <c r="IDD260" s="666"/>
      <c r="IDE260" s="666"/>
      <c r="IDF260" s="666"/>
      <c r="IDG260" s="666"/>
      <c r="IDH260" s="666"/>
      <c r="IDI260" s="666"/>
      <c r="IDJ260" s="666"/>
      <c r="IDK260" s="666"/>
      <c r="IDL260" s="680"/>
      <c r="IDM260" s="666"/>
      <c r="IDN260" s="666"/>
      <c r="IDO260" s="666"/>
      <c r="IDP260" s="666"/>
      <c r="IDQ260" s="666"/>
      <c r="IDR260" s="666"/>
      <c r="IDS260" s="666"/>
      <c r="IDT260" s="666"/>
      <c r="IDU260" s="666"/>
      <c r="IDV260" s="666"/>
      <c r="IDW260" s="666"/>
      <c r="IDX260" s="666"/>
      <c r="IDY260" s="666"/>
      <c r="IDZ260" s="666"/>
      <c r="IEA260" s="666"/>
      <c r="IEB260" s="666"/>
      <c r="IEC260" s="666"/>
      <c r="IED260" s="666"/>
      <c r="IEE260" s="666"/>
      <c r="IEF260" s="680"/>
      <c r="IEG260" s="666"/>
      <c r="IEH260" s="666"/>
      <c r="IEI260" s="666"/>
      <c r="IEJ260" s="666"/>
      <c r="IEK260" s="666"/>
      <c r="IEL260" s="666"/>
      <c r="IEM260" s="666"/>
      <c r="IEN260" s="666"/>
      <c r="IEO260" s="666"/>
      <c r="IEP260" s="666"/>
      <c r="IEQ260" s="666"/>
      <c r="IER260" s="666"/>
      <c r="IES260" s="666"/>
      <c r="IET260" s="666"/>
      <c r="IEU260" s="666"/>
      <c r="IEV260" s="666"/>
      <c r="IEW260" s="666"/>
      <c r="IEX260" s="666"/>
      <c r="IEY260" s="666"/>
      <c r="IEZ260" s="680"/>
      <c r="IFA260" s="666"/>
      <c r="IFB260" s="666"/>
      <c r="IFC260" s="666"/>
      <c r="IFD260" s="666"/>
      <c r="IFE260" s="666"/>
      <c r="IFF260" s="666"/>
      <c r="IFG260" s="666"/>
      <c r="IFH260" s="666"/>
      <c r="IFI260" s="666"/>
      <c r="IFJ260" s="666"/>
      <c r="IFK260" s="666"/>
      <c r="IFL260" s="666"/>
      <c r="IFM260" s="666"/>
      <c r="IFN260" s="666"/>
      <c r="IFO260" s="666"/>
      <c r="IFP260" s="666"/>
      <c r="IFQ260" s="666"/>
      <c r="IFR260" s="666"/>
      <c r="IFS260" s="666"/>
      <c r="IFT260" s="680"/>
      <c r="IFU260" s="666"/>
      <c r="IFV260" s="666"/>
      <c r="IFW260" s="666"/>
      <c r="IFX260" s="666"/>
      <c r="IFY260" s="666"/>
      <c r="IFZ260" s="666"/>
      <c r="IGA260" s="666"/>
      <c r="IGB260" s="666"/>
      <c r="IGC260" s="666"/>
      <c r="IGD260" s="666"/>
      <c r="IGE260" s="666"/>
      <c r="IGF260" s="666"/>
      <c r="IGG260" s="666"/>
      <c r="IGH260" s="666"/>
      <c r="IGI260" s="666"/>
      <c r="IGJ260" s="666"/>
      <c r="IGK260" s="666"/>
      <c r="IGL260" s="666"/>
      <c r="IGM260" s="666"/>
      <c r="IGN260" s="680"/>
      <c r="IGO260" s="666"/>
      <c r="IGP260" s="666"/>
      <c r="IGQ260" s="666"/>
      <c r="IGR260" s="666"/>
      <c r="IGS260" s="666"/>
      <c r="IGT260" s="666"/>
      <c r="IGU260" s="666"/>
      <c r="IGV260" s="666"/>
      <c r="IGW260" s="666"/>
      <c r="IGX260" s="666"/>
      <c r="IGY260" s="666"/>
      <c r="IGZ260" s="666"/>
      <c r="IHA260" s="666"/>
      <c r="IHB260" s="666"/>
      <c r="IHC260" s="666"/>
      <c r="IHD260" s="666"/>
      <c r="IHE260" s="666"/>
      <c r="IHF260" s="666"/>
      <c r="IHG260" s="666"/>
      <c r="IHH260" s="680"/>
      <c r="IHI260" s="666"/>
      <c r="IHJ260" s="666"/>
      <c r="IHK260" s="666"/>
      <c r="IHL260" s="666"/>
      <c r="IHM260" s="666"/>
      <c r="IHN260" s="666"/>
      <c r="IHO260" s="666"/>
      <c r="IHP260" s="666"/>
      <c r="IHQ260" s="666"/>
      <c r="IHR260" s="666"/>
      <c r="IHS260" s="666"/>
      <c r="IHT260" s="666"/>
      <c r="IHU260" s="666"/>
      <c r="IHV260" s="666"/>
      <c r="IHW260" s="666"/>
      <c r="IHX260" s="666"/>
      <c r="IHY260" s="666"/>
      <c r="IHZ260" s="666"/>
      <c r="IIA260" s="666"/>
      <c r="IIB260" s="680"/>
      <c r="IIC260" s="666"/>
      <c r="IID260" s="666"/>
      <c r="IIE260" s="666"/>
      <c r="IIF260" s="666"/>
      <c r="IIG260" s="666"/>
      <c r="IIH260" s="666"/>
      <c r="III260" s="666"/>
      <c r="IIJ260" s="666"/>
      <c r="IIK260" s="666"/>
      <c r="IIL260" s="666"/>
      <c r="IIM260" s="666"/>
      <c r="IIN260" s="666"/>
      <c r="IIO260" s="666"/>
      <c r="IIP260" s="666"/>
      <c r="IIQ260" s="666"/>
      <c r="IIR260" s="666"/>
      <c r="IIS260" s="666"/>
      <c r="IIT260" s="666"/>
      <c r="IIU260" s="666"/>
      <c r="IIV260" s="680"/>
      <c r="IIW260" s="666"/>
      <c r="IIX260" s="666"/>
      <c r="IIY260" s="666"/>
      <c r="IIZ260" s="666"/>
      <c r="IJA260" s="666"/>
      <c r="IJB260" s="666"/>
      <c r="IJC260" s="666"/>
      <c r="IJD260" s="666"/>
      <c r="IJE260" s="666"/>
      <c r="IJF260" s="666"/>
      <c r="IJG260" s="666"/>
      <c r="IJH260" s="666"/>
      <c r="IJI260" s="666"/>
      <c r="IJJ260" s="666"/>
      <c r="IJK260" s="666"/>
      <c r="IJL260" s="666"/>
      <c r="IJM260" s="666"/>
      <c r="IJN260" s="666"/>
      <c r="IJO260" s="666"/>
      <c r="IJP260" s="680"/>
      <c r="IJQ260" s="666"/>
      <c r="IJR260" s="666"/>
      <c r="IJS260" s="666"/>
      <c r="IJT260" s="666"/>
      <c r="IJU260" s="666"/>
      <c r="IJV260" s="666"/>
      <c r="IJW260" s="666"/>
      <c r="IJX260" s="666"/>
      <c r="IJY260" s="666"/>
      <c r="IJZ260" s="666"/>
      <c r="IKA260" s="666"/>
      <c r="IKB260" s="666"/>
      <c r="IKC260" s="666"/>
      <c r="IKD260" s="666"/>
      <c r="IKE260" s="666"/>
      <c r="IKF260" s="666"/>
      <c r="IKG260" s="666"/>
      <c r="IKH260" s="666"/>
      <c r="IKI260" s="666"/>
      <c r="IKJ260" s="680"/>
      <c r="IKK260" s="666"/>
      <c r="IKL260" s="666"/>
      <c r="IKM260" s="666"/>
      <c r="IKN260" s="666"/>
      <c r="IKO260" s="666"/>
      <c r="IKP260" s="666"/>
      <c r="IKQ260" s="666"/>
      <c r="IKR260" s="666"/>
      <c r="IKS260" s="666"/>
      <c r="IKT260" s="666"/>
      <c r="IKU260" s="666"/>
      <c r="IKV260" s="666"/>
      <c r="IKW260" s="666"/>
      <c r="IKX260" s="666"/>
      <c r="IKY260" s="666"/>
      <c r="IKZ260" s="666"/>
      <c r="ILA260" s="666"/>
      <c r="ILB260" s="666"/>
      <c r="ILC260" s="666"/>
      <c r="ILD260" s="680"/>
      <c r="ILE260" s="666"/>
      <c r="ILF260" s="666"/>
      <c r="ILG260" s="666"/>
      <c r="ILH260" s="666"/>
      <c r="ILI260" s="666"/>
      <c r="ILJ260" s="666"/>
      <c r="ILK260" s="666"/>
      <c r="ILL260" s="666"/>
      <c r="ILM260" s="666"/>
      <c r="ILN260" s="666"/>
      <c r="ILO260" s="666"/>
      <c r="ILP260" s="666"/>
      <c r="ILQ260" s="666"/>
      <c r="ILR260" s="666"/>
      <c r="ILS260" s="666"/>
      <c r="ILT260" s="666"/>
      <c r="ILU260" s="666"/>
      <c r="ILV260" s="666"/>
      <c r="ILW260" s="666"/>
      <c r="ILX260" s="680"/>
      <c r="ILY260" s="666"/>
      <c r="ILZ260" s="666"/>
      <c r="IMA260" s="666"/>
      <c r="IMB260" s="666"/>
      <c r="IMC260" s="666"/>
      <c r="IMD260" s="666"/>
      <c r="IME260" s="666"/>
      <c r="IMF260" s="666"/>
      <c r="IMG260" s="666"/>
      <c r="IMH260" s="666"/>
      <c r="IMI260" s="666"/>
      <c r="IMJ260" s="666"/>
      <c r="IMK260" s="666"/>
      <c r="IML260" s="666"/>
      <c r="IMM260" s="666"/>
      <c r="IMN260" s="666"/>
      <c r="IMO260" s="666"/>
      <c r="IMP260" s="666"/>
      <c r="IMQ260" s="666"/>
      <c r="IMR260" s="680"/>
      <c r="IMS260" s="666"/>
      <c r="IMT260" s="666"/>
      <c r="IMU260" s="666"/>
      <c r="IMV260" s="666"/>
      <c r="IMW260" s="666"/>
      <c r="IMX260" s="666"/>
      <c r="IMY260" s="666"/>
      <c r="IMZ260" s="666"/>
      <c r="INA260" s="666"/>
      <c r="INB260" s="666"/>
      <c r="INC260" s="666"/>
      <c r="IND260" s="666"/>
      <c r="INE260" s="666"/>
      <c r="INF260" s="666"/>
      <c r="ING260" s="666"/>
      <c r="INH260" s="666"/>
      <c r="INI260" s="666"/>
      <c r="INJ260" s="666"/>
      <c r="INK260" s="666"/>
      <c r="INL260" s="680"/>
      <c r="INM260" s="666"/>
      <c r="INN260" s="666"/>
      <c r="INO260" s="666"/>
      <c r="INP260" s="666"/>
      <c r="INQ260" s="666"/>
      <c r="INR260" s="666"/>
      <c r="INS260" s="666"/>
      <c r="INT260" s="666"/>
      <c r="INU260" s="666"/>
      <c r="INV260" s="666"/>
      <c r="INW260" s="666"/>
      <c r="INX260" s="666"/>
      <c r="INY260" s="666"/>
      <c r="INZ260" s="666"/>
      <c r="IOA260" s="666"/>
      <c r="IOB260" s="666"/>
      <c r="IOC260" s="666"/>
      <c r="IOD260" s="666"/>
      <c r="IOE260" s="666"/>
      <c r="IOF260" s="680"/>
      <c r="IOG260" s="666"/>
      <c r="IOH260" s="666"/>
      <c r="IOI260" s="666"/>
      <c r="IOJ260" s="666"/>
      <c r="IOK260" s="666"/>
      <c r="IOL260" s="666"/>
      <c r="IOM260" s="666"/>
      <c r="ION260" s="666"/>
      <c r="IOO260" s="666"/>
      <c r="IOP260" s="666"/>
      <c r="IOQ260" s="666"/>
      <c r="IOR260" s="666"/>
      <c r="IOS260" s="666"/>
      <c r="IOT260" s="666"/>
      <c r="IOU260" s="666"/>
      <c r="IOV260" s="666"/>
      <c r="IOW260" s="666"/>
      <c r="IOX260" s="666"/>
      <c r="IOY260" s="666"/>
      <c r="IOZ260" s="680"/>
      <c r="IPA260" s="666"/>
      <c r="IPB260" s="666"/>
      <c r="IPC260" s="666"/>
      <c r="IPD260" s="666"/>
      <c r="IPE260" s="666"/>
      <c r="IPF260" s="666"/>
      <c r="IPG260" s="666"/>
      <c r="IPH260" s="666"/>
      <c r="IPI260" s="666"/>
      <c r="IPJ260" s="666"/>
      <c r="IPK260" s="666"/>
      <c r="IPL260" s="666"/>
      <c r="IPM260" s="666"/>
      <c r="IPN260" s="666"/>
      <c r="IPO260" s="666"/>
      <c r="IPP260" s="666"/>
      <c r="IPQ260" s="666"/>
      <c r="IPR260" s="666"/>
      <c r="IPS260" s="666"/>
      <c r="IPT260" s="680"/>
      <c r="IPU260" s="666"/>
      <c r="IPV260" s="666"/>
      <c r="IPW260" s="666"/>
      <c r="IPX260" s="666"/>
      <c r="IPY260" s="666"/>
      <c r="IPZ260" s="666"/>
      <c r="IQA260" s="666"/>
      <c r="IQB260" s="666"/>
      <c r="IQC260" s="666"/>
      <c r="IQD260" s="666"/>
      <c r="IQE260" s="666"/>
      <c r="IQF260" s="666"/>
      <c r="IQG260" s="666"/>
      <c r="IQH260" s="666"/>
      <c r="IQI260" s="666"/>
      <c r="IQJ260" s="666"/>
      <c r="IQK260" s="666"/>
      <c r="IQL260" s="666"/>
      <c r="IQM260" s="666"/>
      <c r="IQN260" s="680"/>
      <c r="IQO260" s="666"/>
      <c r="IQP260" s="666"/>
      <c r="IQQ260" s="666"/>
      <c r="IQR260" s="666"/>
      <c r="IQS260" s="666"/>
      <c r="IQT260" s="666"/>
      <c r="IQU260" s="666"/>
      <c r="IQV260" s="666"/>
      <c r="IQW260" s="666"/>
      <c r="IQX260" s="666"/>
      <c r="IQY260" s="666"/>
      <c r="IQZ260" s="666"/>
      <c r="IRA260" s="666"/>
      <c r="IRB260" s="666"/>
      <c r="IRC260" s="666"/>
      <c r="IRD260" s="666"/>
      <c r="IRE260" s="666"/>
      <c r="IRF260" s="666"/>
      <c r="IRG260" s="666"/>
      <c r="IRH260" s="680"/>
      <c r="IRI260" s="666"/>
      <c r="IRJ260" s="666"/>
      <c r="IRK260" s="666"/>
      <c r="IRL260" s="666"/>
      <c r="IRM260" s="666"/>
      <c r="IRN260" s="666"/>
      <c r="IRO260" s="666"/>
      <c r="IRP260" s="666"/>
      <c r="IRQ260" s="666"/>
      <c r="IRR260" s="666"/>
      <c r="IRS260" s="666"/>
      <c r="IRT260" s="666"/>
      <c r="IRU260" s="666"/>
      <c r="IRV260" s="666"/>
      <c r="IRW260" s="666"/>
      <c r="IRX260" s="666"/>
      <c r="IRY260" s="666"/>
      <c r="IRZ260" s="666"/>
      <c r="ISA260" s="666"/>
      <c r="ISB260" s="680"/>
      <c r="ISC260" s="666"/>
      <c r="ISD260" s="666"/>
      <c r="ISE260" s="666"/>
      <c r="ISF260" s="666"/>
      <c r="ISG260" s="666"/>
      <c r="ISH260" s="666"/>
      <c r="ISI260" s="666"/>
      <c r="ISJ260" s="666"/>
      <c r="ISK260" s="666"/>
      <c r="ISL260" s="666"/>
      <c r="ISM260" s="666"/>
      <c r="ISN260" s="666"/>
      <c r="ISO260" s="666"/>
      <c r="ISP260" s="666"/>
      <c r="ISQ260" s="666"/>
      <c r="ISR260" s="666"/>
      <c r="ISS260" s="666"/>
      <c r="IST260" s="666"/>
      <c r="ISU260" s="666"/>
      <c r="ISV260" s="680"/>
      <c r="ISW260" s="666"/>
      <c r="ISX260" s="666"/>
      <c r="ISY260" s="666"/>
      <c r="ISZ260" s="666"/>
      <c r="ITA260" s="666"/>
      <c r="ITB260" s="666"/>
      <c r="ITC260" s="666"/>
      <c r="ITD260" s="666"/>
      <c r="ITE260" s="666"/>
      <c r="ITF260" s="666"/>
      <c r="ITG260" s="666"/>
      <c r="ITH260" s="666"/>
      <c r="ITI260" s="666"/>
      <c r="ITJ260" s="666"/>
      <c r="ITK260" s="666"/>
      <c r="ITL260" s="666"/>
      <c r="ITM260" s="666"/>
      <c r="ITN260" s="666"/>
      <c r="ITO260" s="666"/>
      <c r="ITP260" s="680"/>
      <c r="ITQ260" s="666"/>
      <c r="ITR260" s="666"/>
      <c r="ITS260" s="666"/>
      <c r="ITT260" s="666"/>
      <c r="ITU260" s="666"/>
      <c r="ITV260" s="666"/>
      <c r="ITW260" s="666"/>
      <c r="ITX260" s="666"/>
      <c r="ITY260" s="666"/>
      <c r="ITZ260" s="666"/>
      <c r="IUA260" s="666"/>
      <c r="IUB260" s="666"/>
      <c r="IUC260" s="666"/>
      <c r="IUD260" s="666"/>
      <c r="IUE260" s="666"/>
      <c r="IUF260" s="666"/>
      <c r="IUG260" s="666"/>
      <c r="IUH260" s="666"/>
      <c r="IUI260" s="666"/>
      <c r="IUJ260" s="680"/>
      <c r="IUK260" s="666"/>
      <c r="IUL260" s="666"/>
      <c r="IUM260" s="666"/>
      <c r="IUN260" s="666"/>
      <c r="IUO260" s="666"/>
      <c r="IUP260" s="666"/>
      <c r="IUQ260" s="666"/>
      <c r="IUR260" s="666"/>
      <c r="IUS260" s="666"/>
      <c r="IUT260" s="666"/>
      <c r="IUU260" s="666"/>
      <c r="IUV260" s="666"/>
      <c r="IUW260" s="666"/>
      <c r="IUX260" s="666"/>
      <c r="IUY260" s="666"/>
      <c r="IUZ260" s="666"/>
      <c r="IVA260" s="666"/>
      <c r="IVB260" s="666"/>
      <c r="IVC260" s="666"/>
      <c r="IVD260" s="680"/>
      <c r="IVE260" s="666"/>
      <c r="IVF260" s="666"/>
      <c r="IVG260" s="666"/>
      <c r="IVH260" s="666"/>
      <c r="IVI260" s="666"/>
      <c r="IVJ260" s="666"/>
      <c r="IVK260" s="666"/>
      <c r="IVL260" s="666"/>
      <c r="IVM260" s="666"/>
      <c r="IVN260" s="666"/>
      <c r="IVO260" s="666"/>
      <c r="IVP260" s="666"/>
      <c r="IVQ260" s="666"/>
      <c r="IVR260" s="666"/>
      <c r="IVS260" s="666"/>
      <c r="IVT260" s="666"/>
      <c r="IVU260" s="666"/>
      <c r="IVV260" s="666"/>
      <c r="IVW260" s="666"/>
      <c r="IVX260" s="680"/>
      <c r="IVY260" s="666"/>
      <c r="IVZ260" s="666"/>
      <c r="IWA260" s="666"/>
      <c r="IWB260" s="666"/>
      <c r="IWC260" s="666"/>
      <c r="IWD260" s="666"/>
      <c r="IWE260" s="666"/>
      <c r="IWF260" s="666"/>
      <c r="IWG260" s="666"/>
      <c r="IWH260" s="666"/>
      <c r="IWI260" s="666"/>
      <c r="IWJ260" s="666"/>
      <c r="IWK260" s="666"/>
      <c r="IWL260" s="666"/>
      <c r="IWM260" s="666"/>
      <c r="IWN260" s="666"/>
      <c r="IWO260" s="666"/>
      <c r="IWP260" s="666"/>
      <c r="IWQ260" s="666"/>
      <c r="IWR260" s="680"/>
      <c r="IWS260" s="666"/>
      <c r="IWT260" s="666"/>
      <c r="IWU260" s="666"/>
      <c r="IWV260" s="666"/>
      <c r="IWW260" s="666"/>
      <c r="IWX260" s="666"/>
      <c r="IWY260" s="666"/>
      <c r="IWZ260" s="666"/>
      <c r="IXA260" s="666"/>
      <c r="IXB260" s="666"/>
      <c r="IXC260" s="666"/>
      <c r="IXD260" s="666"/>
      <c r="IXE260" s="666"/>
      <c r="IXF260" s="666"/>
      <c r="IXG260" s="666"/>
      <c r="IXH260" s="666"/>
      <c r="IXI260" s="666"/>
      <c r="IXJ260" s="666"/>
      <c r="IXK260" s="666"/>
      <c r="IXL260" s="680"/>
      <c r="IXM260" s="666"/>
      <c r="IXN260" s="666"/>
      <c r="IXO260" s="666"/>
      <c r="IXP260" s="666"/>
      <c r="IXQ260" s="666"/>
      <c r="IXR260" s="666"/>
      <c r="IXS260" s="666"/>
      <c r="IXT260" s="666"/>
      <c r="IXU260" s="666"/>
      <c r="IXV260" s="666"/>
      <c r="IXW260" s="666"/>
      <c r="IXX260" s="666"/>
      <c r="IXY260" s="666"/>
      <c r="IXZ260" s="666"/>
      <c r="IYA260" s="666"/>
      <c r="IYB260" s="666"/>
      <c r="IYC260" s="666"/>
      <c r="IYD260" s="666"/>
      <c r="IYE260" s="666"/>
      <c r="IYF260" s="680"/>
      <c r="IYG260" s="666"/>
      <c r="IYH260" s="666"/>
      <c r="IYI260" s="666"/>
      <c r="IYJ260" s="666"/>
      <c r="IYK260" s="666"/>
      <c r="IYL260" s="666"/>
      <c r="IYM260" s="666"/>
      <c r="IYN260" s="666"/>
      <c r="IYO260" s="666"/>
      <c r="IYP260" s="666"/>
      <c r="IYQ260" s="666"/>
      <c r="IYR260" s="666"/>
      <c r="IYS260" s="666"/>
      <c r="IYT260" s="666"/>
      <c r="IYU260" s="666"/>
      <c r="IYV260" s="666"/>
      <c r="IYW260" s="666"/>
      <c r="IYX260" s="666"/>
      <c r="IYY260" s="666"/>
      <c r="IYZ260" s="680"/>
      <c r="IZA260" s="666"/>
      <c r="IZB260" s="666"/>
      <c r="IZC260" s="666"/>
      <c r="IZD260" s="666"/>
      <c r="IZE260" s="666"/>
      <c r="IZF260" s="666"/>
      <c r="IZG260" s="666"/>
      <c r="IZH260" s="666"/>
      <c r="IZI260" s="666"/>
      <c r="IZJ260" s="666"/>
      <c r="IZK260" s="666"/>
      <c r="IZL260" s="666"/>
      <c r="IZM260" s="666"/>
      <c r="IZN260" s="666"/>
      <c r="IZO260" s="666"/>
      <c r="IZP260" s="666"/>
      <c r="IZQ260" s="666"/>
      <c r="IZR260" s="666"/>
      <c r="IZS260" s="666"/>
      <c r="IZT260" s="680"/>
      <c r="IZU260" s="666"/>
      <c r="IZV260" s="666"/>
      <c r="IZW260" s="666"/>
      <c r="IZX260" s="666"/>
      <c r="IZY260" s="666"/>
      <c r="IZZ260" s="666"/>
      <c r="JAA260" s="666"/>
      <c r="JAB260" s="666"/>
      <c r="JAC260" s="666"/>
      <c r="JAD260" s="666"/>
      <c r="JAE260" s="666"/>
      <c r="JAF260" s="666"/>
      <c r="JAG260" s="666"/>
      <c r="JAH260" s="666"/>
      <c r="JAI260" s="666"/>
      <c r="JAJ260" s="666"/>
      <c r="JAK260" s="666"/>
      <c r="JAL260" s="666"/>
      <c r="JAM260" s="666"/>
      <c r="JAN260" s="680"/>
      <c r="JAO260" s="666"/>
      <c r="JAP260" s="666"/>
      <c r="JAQ260" s="666"/>
      <c r="JAR260" s="666"/>
      <c r="JAS260" s="666"/>
      <c r="JAT260" s="666"/>
      <c r="JAU260" s="666"/>
      <c r="JAV260" s="666"/>
      <c r="JAW260" s="666"/>
      <c r="JAX260" s="666"/>
      <c r="JAY260" s="666"/>
      <c r="JAZ260" s="666"/>
      <c r="JBA260" s="666"/>
      <c r="JBB260" s="666"/>
      <c r="JBC260" s="666"/>
      <c r="JBD260" s="666"/>
      <c r="JBE260" s="666"/>
      <c r="JBF260" s="666"/>
      <c r="JBG260" s="666"/>
      <c r="JBH260" s="680"/>
      <c r="JBI260" s="666"/>
      <c r="JBJ260" s="666"/>
      <c r="JBK260" s="666"/>
      <c r="JBL260" s="666"/>
      <c r="JBM260" s="666"/>
      <c r="JBN260" s="666"/>
      <c r="JBO260" s="666"/>
      <c r="JBP260" s="666"/>
      <c r="JBQ260" s="666"/>
      <c r="JBR260" s="666"/>
      <c r="JBS260" s="666"/>
      <c r="JBT260" s="666"/>
      <c r="JBU260" s="666"/>
      <c r="JBV260" s="666"/>
      <c r="JBW260" s="666"/>
      <c r="JBX260" s="666"/>
      <c r="JBY260" s="666"/>
      <c r="JBZ260" s="666"/>
      <c r="JCA260" s="666"/>
      <c r="JCB260" s="680"/>
      <c r="JCC260" s="666"/>
      <c r="JCD260" s="666"/>
      <c r="JCE260" s="666"/>
      <c r="JCF260" s="666"/>
      <c r="JCG260" s="666"/>
      <c r="JCH260" s="666"/>
      <c r="JCI260" s="666"/>
      <c r="JCJ260" s="666"/>
      <c r="JCK260" s="666"/>
      <c r="JCL260" s="666"/>
      <c r="JCM260" s="666"/>
      <c r="JCN260" s="666"/>
      <c r="JCO260" s="666"/>
      <c r="JCP260" s="666"/>
      <c r="JCQ260" s="666"/>
      <c r="JCR260" s="666"/>
      <c r="JCS260" s="666"/>
      <c r="JCT260" s="666"/>
      <c r="JCU260" s="666"/>
      <c r="JCV260" s="680"/>
      <c r="JCW260" s="666"/>
      <c r="JCX260" s="666"/>
      <c r="JCY260" s="666"/>
      <c r="JCZ260" s="666"/>
      <c r="JDA260" s="666"/>
      <c r="JDB260" s="666"/>
      <c r="JDC260" s="666"/>
      <c r="JDD260" s="666"/>
      <c r="JDE260" s="666"/>
      <c r="JDF260" s="666"/>
      <c r="JDG260" s="666"/>
      <c r="JDH260" s="666"/>
      <c r="JDI260" s="666"/>
      <c r="JDJ260" s="666"/>
      <c r="JDK260" s="666"/>
      <c r="JDL260" s="666"/>
      <c r="JDM260" s="666"/>
      <c r="JDN260" s="666"/>
      <c r="JDO260" s="666"/>
      <c r="JDP260" s="680"/>
      <c r="JDQ260" s="666"/>
      <c r="JDR260" s="666"/>
      <c r="JDS260" s="666"/>
      <c r="JDT260" s="666"/>
      <c r="JDU260" s="666"/>
      <c r="JDV260" s="666"/>
      <c r="JDW260" s="666"/>
      <c r="JDX260" s="666"/>
      <c r="JDY260" s="666"/>
      <c r="JDZ260" s="666"/>
      <c r="JEA260" s="666"/>
      <c r="JEB260" s="666"/>
      <c r="JEC260" s="666"/>
      <c r="JED260" s="666"/>
      <c r="JEE260" s="666"/>
      <c r="JEF260" s="666"/>
      <c r="JEG260" s="666"/>
      <c r="JEH260" s="666"/>
      <c r="JEI260" s="666"/>
      <c r="JEJ260" s="680"/>
      <c r="JEK260" s="666"/>
      <c r="JEL260" s="666"/>
      <c r="JEM260" s="666"/>
      <c r="JEN260" s="666"/>
      <c r="JEO260" s="666"/>
      <c r="JEP260" s="666"/>
      <c r="JEQ260" s="666"/>
      <c r="JER260" s="666"/>
      <c r="JES260" s="666"/>
      <c r="JET260" s="666"/>
      <c r="JEU260" s="666"/>
      <c r="JEV260" s="666"/>
      <c r="JEW260" s="666"/>
      <c r="JEX260" s="666"/>
      <c r="JEY260" s="666"/>
      <c r="JEZ260" s="666"/>
      <c r="JFA260" s="666"/>
      <c r="JFB260" s="666"/>
      <c r="JFC260" s="666"/>
      <c r="JFD260" s="680"/>
      <c r="JFE260" s="666"/>
      <c r="JFF260" s="666"/>
      <c r="JFG260" s="666"/>
      <c r="JFH260" s="666"/>
      <c r="JFI260" s="666"/>
      <c r="JFJ260" s="666"/>
      <c r="JFK260" s="666"/>
      <c r="JFL260" s="666"/>
      <c r="JFM260" s="666"/>
      <c r="JFN260" s="666"/>
      <c r="JFO260" s="666"/>
      <c r="JFP260" s="666"/>
      <c r="JFQ260" s="666"/>
      <c r="JFR260" s="666"/>
      <c r="JFS260" s="666"/>
      <c r="JFT260" s="666"/>
      <c r="JFU260" s="666"/>
      <c r="JFV260" s="666"/>
      <c r="JFW260" s="666"/>
      <c r="JFX260" s="680"/>
      <c r="JFY260" s="666"/>
      <c r="JFZ260" s="666"/>
      <c r="JGA260" s="666"/>
      <c r="JGB260" s="666"/>
      <c r="JGC260" s="666"/>
      <c r="JGD260" s="666"/>
      <c r="JGE260" s="666"/>
      <c r="JGF260" s="666"/>
      <c r="JGG260" s="666"/>
      <c r="JGH260" s="666"/>
      <c r="JGI260" s="666"/>
      <c r="JGJ260" s="666"/>
      <c r="JGK260" s="666"/>
      <c r="JGL260" s="666"/>
      <c r="JGM260" s="666"/>
      <c r="JGN260" s="666"/>
      <c r="JGO260" s="666"/>
      <c r="JGP260" s="666"/>
      <c r="JGQ260" s="666"/>
      <c r="JGR260" s="680"/>
      <c r="JGS260" s="666"/>
      <c r="JGT260" s="666"/>
      <c r="JGU260" s="666"/>
      <c r="JGV260" s="666"/>
      <c r="JGW260" s="666"/>
      <c r="JGX260" s="666"/>
      <c r="JGY260" s="666"/>
      <c r="JGZ260" s="666"/>
      <c r="JHA260" s="666"/>
      <c r="JHB260" s="666"/>
      <c r="JHC260" s="666"/>
      <c r="JHD260" s="666"/>
      <c r="JHE260" s="666"/>
      <c r="JHF260" s="666"/>
      <c r="JHG260" s="666"/>
      <c r="JHH260" s="666"/>
      <c r="JHI260" s="666"/>
      <c r="JHJ260" s="666"/>
      <c r="JHK260" s="666"/>
      <c r="JHL260" s="680"/>
      <c r="JHM260" s="666"/>
      <c r="JHN260" s="666"/>
      <c r="JHO260" s="666"/>
      <c r="JHP260" s="666"/>
      <c r="JHQ260" s="666"/>
      <c r="JHR260" s="666"/>
      <c r="JHS260" s="666"/>
      <c r="JHT260" s="666"/>
      <c r="JHU260" s="666"/>
      <c r="JHV260" s="666"/>
      <c r="JHW260" s="666"/>
      <c r="JHX260" s="666"/>
      <c r="JHY260" s="666"/>
      <c r="JHZ260" s="666"/>
      <c r="JIA260" s="666"/>
      <c r="JIB260" s="666"/>
      <c r="JIC260" s="666"/>
      <c r="JID260" s="666"/>
      <c r="JIE260" s="666"/>
      <c r="JIF260" s="680"/>
      <c r="JIG260" s="666"/>
      <c r="JIH260" s="666"/>
      <c r="JII260" s="666"/>
      <c r="JIJ260" s="666"/>
      <c r="JIK260" s="666"/>
      <c r="JIL260" s="666"/>
      <c r="JIM260" s="666"/>
      <c r="JIN260" s="666"/>
      <c r="JIO260" s="666"/>
      <c r="JIP260" s="666"/>
      <c r="JIQ260" s="666"/>
      <c r="JIR260" s="666"/>
      <c r="JIS260" s="666"/>
      <c r="JIT260" s="666"/>
      <c r="JIU260" s="666"/>
      <c r="JIV260" s="666"/>
      <c r="JIW260" s="666"/>
      <c r="JIX260" s="666"/>
      <c r="JIY260" s="666"/>
      <c r="JIZ260" s="680"/>
      <c r="JJA260" s="666"/>
      <c r="JJB260" s="666"/>
      <c r="JJC260" s="666"/>
      <c r="JJD260" s="666"/>
      <c r="JJE260" s="666"/>
      <c r="JJF260" s="666"/>
      <c r="JJG260" s="666"/>
      <c r="JJH260" s="666"/>
      <c r="JJI260" s="666"/>
      <c r="JJJ260" s="666"/>
      <c r="JJK260" s="666"/>
      <c r="JJL260" s="666"/>
      <c r="JJM260" s="666"/>
      <c r="JJN260" s="666"/>
      <c r="JJO260" s="666"/>
      <c r="JJP260" s="666"/>
      <c r="JJQ260" s="666"/>
      <c r="JJR260" s="666"/>
      <c r="JJS260" s="666"/>
      <c r="JJT260" s="680"/>
      <c r="JJU260" s="666"/>
      <c r="JJV260" s="666"/>
      <c r="JJW260" s="666"/>
      <c r="JJX260" s="666"/>
      <c r="JJY260" s="666"/>
      <c r="JJZ260" s="666"/>
      <c r="JKA260" s="666"/>
      <c r="JKB260" s="666"/>
      <c r="JKC260" s="666"/>
      <c r="JKD260" s="666"/>
      <c r="JKE260" s="666"/>
      <c r="JKF260" s="666"/>
      <c r="JKG260" s="666"/>
      <c r="JKH260" s="666"/>
      <c r="JKI260" s="666"/>
      <c r="JKJ260" s="666"/>
      <c r="JKK260" s="666"/>
      <c r="JKL260" s="666"/>
      <c r="JKM260" s="666"/>
      <c r="JKN260" s="680"/>
      <c r="JKO260" s="666"/>
      <c r="JKP260" s="666"/>
      <c r="JKQ260" s="666"/>
      <c r="JKR260" s="666"/>
      <c r="JKS260" s="666"/>
      <c r="JKT260" s="666"/>
      <c r="JKU260" s="666"/>
      <c r="JKV260" s="666"/>
      <c r="JKW260" s="666"/>
      <c r="JKX260" s="666"/>
      <c r="JKY260" s="666"/>
      <c r="JKZ260" s="666"/>
      <c r="JLA260" s="666"/>
      <c r="JLB260" s="666"/>
      <c r="JLC260" s="666"/>
      <c r="JLD260" s="666"/>
      <c r="JLE260" s="666"/>
      <c r="JLF260" s="666"/>
      <c r="JLG260" s="666"/>
      <c r="JLH260" s="680"/>
      <c r="JLI260" s="666"/>
      <c r="JLJ260" s="666"/>
      <c r="JLK260" s="666"/>
      <c r="JLL260" s="666"/>
      <c r="JLM260" s="666"/>
      <c r="JLN260" s="666"/>
      <c r="JLO260" s="666"/>
      <c r="JLP260" s="666"/>
      <c r="JLQ260" s="666"/>
      <c r="JLR260" s="666"/>
      <c r="JLS260" s="666"/>
      <c r="JLT260" s="666"/>
      <c r="JLU260" s="666"/>
      <c r="JLV260" s="666"/>
      <c r="JLW260" s="666"/>
      <c r="JLX260" s="666"/>
      <c r="JLY260" s="666"/>
      <c r="JLZ260" s="666"/>
      <c r="JMA260" s="666"/>
      <c r="JMB260" s="680"/>
      <c r="JMC260" s="666"/>
      <c r="JMD260" s="666"/>
      <c r="JME260" s="666"/>
      <c r="JMF260" s="666"/>
      <c r="JMG260" s="666"/>
      <c r="JMH260" s="666"/>
      <c r="JMI260" s="666"/>
      <c r="JMJ260" s="666"/>
      <c r="JMK260" s="666"/>
      <c r="JML260" s="666"/>
      <c r="JMM260" s="666"/>
      <c r="JMN260" s="666"/>
      <c r="JMO260" s="666"/>
      <c r="JMP260" s="666"/>
      <c r="JMQ260" s="666"/>
      <c r="JMR260" s="666"/>
      <c r="JMS260" s="666"/>
      <c r="JMT260" s="666"/>
      <c r="JMU260" s="666"/>
      <c r="JMV260" s="680"/>
      <c r="JMW260" s="666"/>
      <c r="JMX260" s="666"/>
      <c r="JMY260" s="666"/>
      <c r="JMZ260" s="666"/>
      <c r="JNA260" s="666"/>
      <c r="JNB260" s="666"/>
      <c r="JNC260" s="666"/>
      <c r="JND260" s="666"/>
      <c r="JNE260" s="666"/>
      <c r="JNF260" s="666"/>
      <c r="JNG260" s="666"/>
      <c r="JNH260" s="666"/>
      <c r="JNI260" s="666"/>
      <c r="JNJ260" s="666"/>
      <c r="JNK260" s="666"/>
      <c r="JNL260" s="666"/>
      <c r="JNM260" s="666"/>
      <c r="JNN260" s="666"/>
      <c r="JNO260" s="666"/>
      <c r="JNP260" s="680"/>
      <c r="JNQ260" s="666"/>
      <c r="JNR260" s="666"/>
      <c r="JNS260" s="666"/>
      <c r="JNT260" s="666"/>
      <c r="JNU260" s="666"/>
      <c r="JNV260" s="666"/>
      <c r="JNW260" s="666"/>
      <c r="JNX260" s="666"/>
      <c r="JNY260" s="666"/>
      <c r="JNZ260" s="666"/>
      <c r="JOA260" s="666"/>
      <c r="JOB260" s="666"/>
      <c r="JOC260" s="666"/>
      <c r="JOD260" s="666"/>
      <c r="JOE260" s="666"/>
      <c r="JOF260" s="666"/>
      <c r="JOG260" s="666"/>
      <c r="JOH260" s="666"/>
      <c r="JOI260" s="666"/>
      <c r="JOJ260" s="680"/>
      <c r="JOK260" s="666"/>
      <c r="JOL260" s="666"/>
      <c r="JOM260" s="666"/>
      <c r="JON260" s="666"/>
      <c r="JOO260" s="666"/>
      <c r="JOP260" s="666"/>
      <c r="JOQ260" s="666"/>
      <c r="JOR260" s="666"/>
      <c r="JOS260" s="666"/>
      <c r="JOT260" s="666"/>
      <c r="JOU260" s="666"/>
      <c r="JOV260" s="666"/>
      <c r="JOW260" s="666"/>
      <c r="JOX260" s="666"/>
      <c r="JOY260" s="666"/>
      <c r="JOZ260" s="666"/>
      <c r="JPA260" s="666"/>
      <c r="JPB260" s="666"/>
      <c r="JPC260" s="666"/>
      <c r="JPD260" s="680"/>
      <c r="JPE260" s="666"/>
      <c r="JPF260" s="666"/>
      <c r="JPG260" s="666"/>
      <c r="JPH260" s="666"/>
      <c r="JPI260" s="666"/>
      <c r="JPJ260" s="666"/>
      <c r="JPK260" s="666"/>
      <c r="JPL260" s="666"/>
      <c r="JPM260" s="666"/>
      <c r="JPN260" s="666"/>
      <c r="JPO260" s="666"/>
      <c r="JPP260" s="666"/>
      <c r="JPQ260" s="666"/>
      <c r="JPR260" s="666"/>
      <c r="JPS260" s="666"/>
      <c r="JPT260" s="666"/>
      <c r="JPU260" s="666"/>
      <c r="JPV260" s="666"/>
      <c r="JPW260" s="666"/>
      <c r="JPX260" s="680"/>
      <c r="JPY260" s="666"/>
      <c r="JPZ260" s="666"/>
      <c r="JQA260" s="666"/>
      <c r="JQB260" s="666"/>
      <c r="JQC260" s="666"/>
      <c r="JQD260" s="666"/>
      <c r="JQE260" s="666"/>
      <c r="JQF260" s="666"/>
      <c r="JQG260" s="666"/>
      <c r="JQH260" s="666"/>
      <c r="JQI260" s="666"/>
      <c r="JQJ260" s="666"/>
      <c r="JQK260" s="666"/>
      <c r="JQL260" s="666"/>
      <c r="JQM260" s="666"/>
      <c r="JQN260" s="666"/>
      <c r="JQO260" s="666"/>
      <c r="JQP260" s="666"/>
      <c r="JQQ260" s="666"/>
      <c r="JQR260" s="680"/>
      <c r="JQS260" s="666"/>
      <c r="JQT260" s="666"/>
      <c r="JQU260" s="666"/>
      <c r="JQV260" s="666"/>
      <c r="JQW260" s="666"/>
      <c r="JQX260" s="666"/>
      <c r="JQY260" s="666"/>
      <c r="JQZ260" s="666"/>
      <c r="JRA260" s="666"/>
      <c r="JRB260" s="666"/>
      <c r="JRC260" s="666"/>
      <c r="JRD260" s="666"/>
      <c r="JRE260" s="666"/>
      <c r="JRF260" s="666"/>
      <c r="JRG260" s="666"/>
      <c r="JRH260" s="666"/>
      <c r="JRI260" s="666"/>
      <c r="JRJ260" s="666"/>
      <c r="JRK260" s="666"/>
      <c r="JRL260" s="680"/>
      <c r="JRM260" s="666"/>
      <c r="JRN260" s="666"/>
      <c r="JRO260" s="666"/>
      <c r="JRP260" s="666"/>
      <c r="JRQ260" s="666"/>
      <c r="JRR260" s="666"/>
      <c r="JRS260" s="666"/>
      <c r="JRT260" s="666"/>
      <c r="JRU260" s="666"/>
      <c r="JRV260" s="666"/>
      <c r="JRW260" s="666"/>
      <c r="JRX260" s="666"/>
      <c r="JRY260" s="666"/>
      <c r="JRZ260" s="666"/>
      <c r="JSA260" s="666"/>
      <c r="JSB260" s="666"/>
      <c r="JSC260" s="666"/>
      <c r="JSD260" s="666"/>
      <c r="JSE260" s="666"/>
      <c r="JSF260" s="680"/>
      <c r="JSG260" s="666"/>
      <c r="JSH260" s="666"/>
      <c r="JSI260" s="666"/>
      <c r="JSJ260" s="666"/>
      <c r="JSK260" s="666"/>
      <c r="JSL260" s="666"/>
      <c r="JSM260" s="666"/>
      <c r="JSN260" s="666"/>
      <c r="JSO260" s="666"/>
      <c r="JSP260" s="666"/>
      <c r="JSQ260" s="666"/>
      <c r="JSR260" s="666"/>
      <c r="JSS260" s="666"/>
      <c r="JST260" s="666"/>
      <c r="JSU260" s="666"/>
      <c r="JSV260" s="666"/>
      <c r="JSW260" s="666"/>
      <c r="JSX260" s="666"/>
      <c r="JSY260" s="666"/>
      <c r="JSZ260" s="680"/>
      <c r="JTA260" s="666"/>
      <c r="JTB260" s="666"/>
      <c r="JTC260" s="666"/>
      <c r="JTD260" s="666"/>
      <c r="JTE260" s="666"/>
      <c r="JTF260" s="666"/>
      <c r="JTG260" s="666"/>
      <c r="JTH260" s="666"/>
      <c r="JTI260" s="666"/>
      <c r="JTJ260" s="666"/>
      <c r="JTK260" s="666"/>
      <c r="JTL260" s="666"/>
      <c r="JTM260" s="666"/>
      <c r="JTN260" s="666"/>
      <c r="JTO260" s="666"/>
      <c r="JTP260" s="666"/>
      <c r="JTQ260" s="666"/>
      <c r="JTR260" s="666"/>
      <c r="JTS260" s="666"/>
      <c r="JTT260" s="680"/>
      <c r="JTU260" s="666"/>
      <c r="JTV260" s="666"/>
      <c r="JTW260" s="666"/>
      <c r="JTX260" s="666"/>
      <c r="JTY260" s="666"/>
      <c r="JTZ260" s="666"/>
      <c r="JUA260" s="666"/>
      <c r="JUB260" s="666"/>
      <c r="JUC260" s="666"/>
      <c r="JUD260" s="666"/>
      <c r="JUE260" s="666"/>
      <c r="JUF260" s="666"/>
      <c r="JUG260" s="666"/>
      <c r="JUH260" s="666"/>
      <c r="JUI260" s="666"/>
      <c r="JUJ260" s="666"/>
      <c r="JUK260" s="666"/>
      <c r="JUL260" s="666"/>
      <c r="JUM260" s="666"/>
      <c r="JUN260" s="680"/>
      <c r="JUO260" s="666"/>
      <c r="JUP260" s="666"/>
      <c r="JUQ260" s="666"/>
      <c r="JUR260" s="666"/>
      <c r="JUS260" s="666"/>
      <c r="JUT260" s="666"/>
      <c r="JUU260" s="666"/>
      <c r="JUV260" s="666"/>
      <c r="JUW260" s="666"/>
      <c r="JUX260" s="666"/>
      <c r="JUY260" s="666"/>
      <c r="JUZ260" s="666"/>
      <c r="JVA260" s="666"/>
      <c r="JVB260" s="666"/>
      <c r="JVC260" s="666"/>
      <c r="JVD260" s="666"/>
      <c r="JVE260" s="666"/>
      <c r="JVF260" s="666"/>
      <c r="JVG260" s="666"/>
      <c r="JVH260" s="680"/>
      <c r="JVI260" s="666"/>
      <c r="JVJ260" s="666"/>
      <c r="JVK260" s="666"/>
      <c r="JVL260" s="666"/>
      <c r="JVM260" s="666"/>
      <c r="JVN260" s="666"/>
      <c r="JVO260" s="666"/>
      <c r="JVP260" s="666"/>
      <c r="JVQ260" s="666"/>
      <c r="JVR260" s="666"/>
      <c r="JVS260" s="666"/>
      <c r="JVT260" s="666"/>
      <c r="JVU260" s="666"/>
      <c r="JVV260" s="666"/>
      <c r="JVW260" s="666"/>
      <c r="JVX260" s="666"/>
      <c r="JVY260" s="666"/>
      <c r="JVZ260" s="666"/>
      <c r="JWA260" s="666"/>
      <c r="JWB260" s="680"/>
      <c r="JWC260" s="666"/>
      <c r="JWD260" s="666"/>
      <c r="JWE260" s="666"/>
      <c r="JWF260" s="666"/>
      <c r="JWG260" s="666"/>
      <c r="JWH260" s="666"/>
      <c r="JWI260" s="666"/>
      <c r="JWJ260" s="666"/>
      <c r="JWK260" s="666"/>
      <c r="JWL260" s="666"/>
      <c r="JWM260" s="666"/>
      <c r="JWN260" s="666"/>
      <c r="JWO260" s="666"/>
      <c r="JWP260" s="666"/>
      <c r="JWQ260" s="666"/>
      <c r="JWR260" s="666"/>
      <c r="JWS260" s="666"/>
      <c r="JWT260" s="666"/>
      <c r="JWU260" s="666"/>
      <c r="JWV260" s="680"/>
      <c r="JWW260" s="666"/>
      <c r="JWX260" s="666"/>
      <c r="JWY260" s="666"/>
      <c r="JWZ260" s="666"/>
      <c r="JXA260" s="666"/>
      <c r="JXB260" s="666"/>
      <c r="JXC260" s="666"/>
      <c r="JXD260" s="666"/>
      <c r="JXE260" s="666"/>
      <c r="JXF260" s="666"/>
      <c r="JXG260" s="666"/>
      <c r="JXH260" s="666"/>
      <c r="JXI260" s="666"/>
      <c r="JXJ260" s="666"/>
      <c r="JXK260" s="666"/>
      <c r="JXL260" s="666"/>
      <c r="JXM260" s="666"/>
      <c r="JXN260" s="666"/>
      <c r="JXO260" s="666"/>
      <c r="JXP260" s="680"/>
      <c r="JXQ260" s="666"/>
      <c r="JXR260" s="666"/>
      <c r="JXS260" s="666"/>
      <c r="JXT260" s="666"/>
      <c r="JXU260" s="666"/>
      <c r="JXV260" s="666"/>
      <c r="JXW260" s="666"/>
      <c r="JXX260" s="666"/>
      <c r="JXY260" s="666"/>
      <c r="JXZ260" s="666"/>
      <c r="JYA260" s="666"/>
      <c r="JYB260" s="666"/>
      <c r="JYC260" s="666"/>
      <c r="JYD260" s="666"/>
      <c r="JYE260" s="666"/>
      <c r="JYF260" s="666"/>
      <c r="JYG260" s="666"/>
      <c r="JYH260" s="666"/>
      <c r="JYI260" s="666"/>
      <c r="JYJ260" s="680"/>
      <c r="JYK260" s="666"/>
      <c r="JYL260" s="666"/>
      <c r="JYM260" s="666"/>
      <c r="JYN260" s="666"/>
      <c r="JYO260" s="666"/>
      <c r="JYP260" s="666"/>
      <c r="JYQ260" s="666"/>
      <c r="JYR260" s="666"/>
      <c r="JYS260" s="666"/>
      <c r="JYT260" s="666"/>
      <c r="JYU260" s="666"/>
      <c r="JYV260" s="666"/>
      <c r="JYW260" s="666"/>
      <c r="JYX260" s="666"/>
      <c r="JYY260" s="666"/>
      <c r="JYZ260" s="666"/>
      <c r="JZA260" s="666"/>
      <c r="JZB260" s="666"/>
      <c r="JZC260" s="666"/>
      <c r="JZD260" s="680"/>
      <c r="JZE260" s="666"/>
      <c r="JZF260" s="666"/>
      <c r="JZG260" s="666"/>
      <c r="JZH260" s="666"/>
      <c r="JZI260" s="666"/>
      <c r="JZJ260" s="666"/>
      <c r="JZK260" s="666"/>
      <c r="JZL260" s="666"/>
      <c r="JZM260" s="666"/>
      <c r="JZN260" s="666"/>
      <c r="JZO260" s="666"/>
      <c r="JZP260" s="666"/>
      <c r="JZQ260" s="666"/>
      <c r="JZR260" s="666"/>
      <c r="JZS260" s="666"/>
      <c r="JZT260" s="666"/>
      <c r="JZU260" s="666"/>
      <c r="JZV260" s="666"/>
      <c r="JZW260" s="666"/>
      <c r="JZX260" s="680"/>
      <c r="JZY260" s="666"/>
      <c r="JZZ260" s="666"/>
      <c r="KAA260" s="666"/>
      <c r="KAB260" s="666"/>
      <c r="KAC260" s="666"/>
      <c r="KAD260" s="666"/>
      <c r="KAE260" s="666"/>
      <c r="KAF260" s="666"/>
      <c r="KAG260" s="666"/>
      <c r="KAH260" s="666"/>
      <c r="KAI260" s="666"/>
      <c r="KAJ260" s="666"/>
      <c r="KAK260" s="666"/>
      <c r="KAL260" s="666"/>
      <c r="KAM260" s="666"/>
      <c r="KAN260" s="666"/>
      <c r="KAO260" s="666"/>
      <c r="KAP260" s="666"/>
      <c r="KAQ260" s="666"/>
      <c r="KAR260" s="680"/>
      <c r="KAS260" s="666"/>
      <c r="KAT260" s="666"/>
      <c r="KAU260" s="666"/>
      <c r="KAV260" s="666"/>
      <c r="KAW260" s="666"/>
      <c r="KAX260" s="666"/>
      <c r="KAY260" s="666"/>
      <c r="KAZ260" s="666"/>
      <c r="KBA260" s="666"/>
      <c r="KBB260" s="666"/>
      <c r="KBC260" s="666"/>
      <c r="KBD260" s="666"/>
      <c r="KBE260" s="666"/>
      <c r="KBF260" s="666"/>
      <c r="KBG260" s="666"/>
      <c r="KBH260" s="666"/>
      <c r="KBI260" s="666"/>
      <c r="KBJ260" s="666"/>
      <c r="KBK260" s="666"/>
      <c r="KBL260" s="680"/>
      <c r="KBM260" s="666"/>
      <c r="KBN260" s="666"/>
      <c r="KBO260" s="666"/>
      <c r="KBP260" s="666"/>
      <c r="KBQ260" s="666"/>
      <c r="KBR260" s="666"/>
      <c r="KBS260" s="666"/>
      <c r="KBT260" s="666"/>
      <c r="KBU260" s="666"/>
      <c r="KBV260" s="666"/>
      <c r="KBW260" s="666"/>
      <c r="KBX260" s="666"/>
      <c r="KBY260" s="666"/>
      <c r="KBZ260" s="666"/>
      <c r="KCA260" s="666"/>
      <c r="KCB260" s="666"/>
      <c r="KCC260" s="666"/>
      <c r="KCD260" s="666"/>
      <c r="KCE260" s="666"/>
      <c r="KCF260" s="680"/>
      <c r="KCG260" s="666"/>
      <c r="KCH260" s="666"/>
      <c r="KCI260" s="666"/>
      <c r="KCJ260" s="666"/>
      <c r="KCK260" s="666"/>
      <c r="KCL260" s="666"/>
      <c r="KCM260" s="666"/>
      <c r="KCN260" s="666"/>
      <c r="KCO260" s="666"/>
      <c r="KCP260" s="666"/>
      <c r="KCQ260" s="666"/>
      <c r="KCR260" s="666"/>
      <c r="KCS260" s="666"/>
      <c r="KCT260" s="666"/>
      <c r="KCU260" s="666"/>
      <c r="KCV260" s="666"/>
      <c r="KCW260" s="666"/>
      <c r="KCX260" s="666"/>
      <c r="KCY260" s="666"/>
      <c r="KCZ260" s="680"/>
      <c r="KDA260" s="666"/>
      <c r="KDB260" s="666"/>
      <c r="KDC260" s="666"/>
      <c r="KDD260" s="666"/>
      <c r="KDE260" s="666"/>
      <c r="KDF260" s="666"/>
      <c r="KDG260" s="666"/>
      <c r="KDH260" s="666"/>
      <c r="KDI260" s="666"/>
      <c r="KDJ260" s="666"/>
      <c r="KDK260" s="666"/>
      <c r="KDL260" s="666"/>
      <c r="KDM260" s="666"/>
      <c r="KDN260" s="666"/>
      <c r="KDO260" s="666"/>
      <c r="KDP260" s="666"/>
      <c r="KDQ260" s="666"/>
      <c r="KDR260" s="666"/>
      <c r="KDS260" s="666"/>
      <c r="KDT260" s="680"/>
      <c r="KDU260" s="666"/>
      <c r="KDV260" s="666"/>
      <c r="KDW260" s="666"/>
      <c r="KDX260" s="666"/>
      <c r="KDY260" s="666"/>
      <c r="KDZ260" s="666"/>
      <c r="KEA260" s="666"/>
      <c r="KEB260" s="666"/>
      <c r="KEC260" s="666"/>
      <c r="KED260" s="666"/>
      <c r="KEE260" s="666"/>
      <c r="KEF260" s="666"/>
      <c r="KEG260" s="666"/>
      <c r="KEH260" s="666"/>
      <c r="KEI260" s="666"/>
      <c r="KEJ260" s="666"/>
      <c r="KEK260" s="666"/>
      <c r="KEL260" s="666"/>
      <c r="KEM260" s="666"/>
      <c r="KEN260" s="680"/>
      <c r="KEO260" s="666"/>
      <c r="KEP260" s="666"/>
      <c r="KEQ260" s="666"/>
      <c r="KER260" s="666"/>
      <c r="KES260" s="666"/>
      <c r="KET260" s="666"/>
      <c r="KEU260" s="666"/>
      <c r="KEV260" s="666"/>
      <c r="KEW260" s="666"/>
      <c r="KEX260" s="666"/>
      <c r="KEY260" s="666"/>
      <c r="KEZ260" s="666"/>
      <c r="KFA260" s="666"/>
      <c r="KFB260" s="666"/>
      <c r="KFC260" s="666"/>
      <c r="KFD260" s="666"/>
      <c r="KFE260" s="666"/>
      <c r="KFF260" s="666"/>
      <c r="KFG260" s="666"/>
      <c r="KFH260" s="680"/>
      <c r="KFI260" s="666"/>
      <c r="KFJ260" s="666"/>
      <c r="KFK260" s="666"/>
      <c r="KFL260" s="666"/>
      <c r="KFM260" s="666"/>
      <c r="KFN260" s="666"/>
      <c r="KFO260" s="666"/>
      <c r="KFP260" s="666"/>
      <c r="KFQ260" s="666"/>
      <c r="KFR260" s="666"/>
      <c r="KFS260" s="666"/>
      <c r="KFT260" s="666"/>
      <c r="KFU260" s="666"/>
      <c r="KFV260" s="666"/>
      <c r="KFW260" s="666"/>
      <c r="KFX260" s="666"/>
      <c r="KFY260" s="666"/>
      <c r="KFZ260" s="666"/>
      <c r="KGA260" s="666"/>
      <c r="KGB260" s="680"/>
      <c r="KGC260" s="666"/>
      <c r="KGD260" s="666"/>
      <c r="KGE260" s="666"/>
      <c r="KGF260" s="666"/>
      <c r="KGG260" s="666"/>
      <c r="KGH260" s="666"/>
      <c r="KGI260" s="666"/>
      <c r="KGJ260" s="666"/>
      <c r="KGK260" s="666"/>
      <c r="KGL260" s="666"/>
      <c r="KGM260" s="666"/>
      <c r="KGN260" s="666"/>
      <c r="KGO260" s="666"/>
      <c r="KGP260" s="666"/>
      <c r="KGQ260" s="666"/>
      <c r="KGR260" s="666"/>
      <c r="KGS260" s="666"/>
      <c r="KGT260" s="666"/>
      <c r="KGU260" s="666"/>
      <c r="KGV260" s="680"/>
      <c r="KGW260" s="666"/>
      <c r="KGX260" s="666"/>
      <c r="KGY260" s="666"/>
      <c r="KGZ260" s="666"/>
      <c r="KHA260" s="666"/>
      <c r="KHB260" s="666"/>
      <c r="KHC260" s="666"/>
      <c r="KHD260" s="666"/>
      <c r="KHE260" s="666"/>
      <c r="KHF260" s="666"/>
      <c r="KHG260" s="666"/>
      <c r="KHH260" s="666"/>
      <c r="KHI260" s="666"/>
      <c r="KHJ260" s="666"/>
      <c r="KHK260" s="666"/>
      <c r="KHL260" s="666"/>
      <c r="KHM260" s="666"/>
      <c r="KHN260" s="666"/>
      <c r="KHO260" s="666"/>
      <c r="KHP260" s="680"/>
      <c r="KHQ260" s="666"/>
      <c r="KHR260" s="666"/>
      <c r="KHS260" s="666"/>
      <c r="KHT260" s="666"/>
      <c r="KHU260" s="666"/>
      <c r="KHV260" s="666"/>
      <c r="KHW260" s="666"/>
      <c r="KHX260" s="666"/>
      <c r="KHY260" s="666"/>
      <c r="KHZ260" s="666"/>
      <c r="KIA260" s="666"/>
      <c r="KIB260" s="666"/>
      <c r="KIC260" s="666"/>
      <c r="KID260" s="666"/>
      <c r="KIE260" s="666"/>
      <c r="KIF260" s="666"/>
      <c r="KIG260" s="666"/>
      <c r="KIH260" s="666"/>
      <c r="KII260" s="666"/>
      <c r="KIJ260" s="680"/>
      <c r="KIK260" s="666"/>
      <c r="KIL260" s="666"/>
      <c r="KIM260" s="666"/>
      <c r="KIN260" s="666"/>
      <c r="KIO260" s="666"/>
      <c r="KIP260" s="666"/>
      <c r="KIQ260" s="666"/>
      <c r="KIR260" s="666"/>
      <c r="KIS260" s="666"/>
      <c r="KIT260" s="666"/>
      <c r="KIU260" s="666"/>
      <c r="KIV260" s="666"/>
      <c r="KIW260" s="666"/>
      <c r="KIX260" s="666"/>
      <c r="KIY260" s="666"/>
      <c r="KIZ260" s="666"/>
      <c r="KJA260" s="666"/>
      <c r="KJB260" s="666"/>
      <c r="KJC260" s="666"/>
      <c r="KJD260" s="680"/>
      <c r="KJE260" s="666"/>
      <c r="KJF260" s="666"/>
      <c r="KJG260" s="666"/>
      <c r="KJH260" s="666"/>
      <c r="KJI260" s="666"/>
      <c r="KJJ260" s="666"/>
      <c r="KJK260" s="666"/>
      <c r="KJL260" s="666"/>
      <c r="KJM260" s="666"/>
      <c r="KJN260" s="666"/>
      <c r="KJO260" s="666"/>
      <c r="KJP260" s="666"/>
      <c r="KJQ260" s="666"/>
      <c r="KJR260" s="666"/>
      <c r="KJS260" s="666"/>
      <c r="KJT260" s="666"/>
      <c r="KJU260" s="666"/>
      <c r="KJV260" s="666"/>
      <c r="KJW260" s="666"/>
      <c r="KJX260" s="680"/>
      <c r="KJY260" s="666"/>
      <c r="KJZ260" s="666"/>
      <c r="KKA260" s="666"/>
      <c r="KKB260" s="666"/>
      <c r="KKC260" s="666"/>
      <c r="KKD260" s="666"/>
      <c r="KKE260" s="666"/>
      <c r="KKF260" s="666"/>
      <c r="KKG260" s="666"/>
      <c r="KKH260" s="666"/>
      <c r="KKI260" s="666"/>
      <c r="KKJ260" s="666"/>
      <c r="KKK260" s="666"/>
      <c r="KKL260" s="666"/>
      <c r="KKM260" s="666"/>
      <c r="KKN260" s="666"/>
      <c r="KKO260" s="666"/>
      <c r="KKP260" s="666"/>
      <c r="KKQ260" s="666"/>
      <c r="KKR260" s="680"/>
      <c r="KKS260" s="666"/>
      <c r="KKT260" s="666"/>
      <c r="KKU260" s="666"/>
      <c r="KKV260" s="666"/>
      <c r="KKW260" s="666"/>
      <c r="KKX260" s="666"/>
      <c r="KKY260" s="666"/>
      <c r="KKZ260" s="666"/>
      <c r="KLA260" s="666"/>
      <c r="KLB260" s="666"/>
      <c r="KLC260" s="666"/>
      <c r="KLD260" s="666"/>
      <c r="KLE260" s="666"/>
      <c r="KLF260" s="666"/>
      <c r="KLG260" s="666"/>
      <c r="KLH260" s="666"/>
      <c r="KLI260" s="666"/>
      <c r="KLJ260" s="666"/>
      <c r="KLK260" s="666"/>
      <c r="KLL260" s="680"/>
      <c r="KLM260" s="666"/>
      <c r="KLN260" s="666"/>
      <c r="KLO260" s="666"/>
      <c r="KLP260" s="666"/>
      <c r="KLQ260" s="666"/>
      <c r="KLR260" s="666"/>
      <c r="KLS260" s="666"/>
      <c r="KLT260" s="666"/>
      <c r="KLU260" s="666"/>
      <c r="KLV260" s="666"/>
      <c r="KLW260" s="666"/>
      <c r="KLX260" s="666"/>
      <c r="KLY260" s="666"/>
      <c r="KLZ260" s="666"/>
      <c r="KMA260" s="666"/>
      <c r="KMB260" s="666"/>
      <c r="KMC260" s="666"/>
      <c r="KMD260" s="666"/>
      <c r="KME260" s="666"/>
      <c r="KMF260" s="680"/>
      <c r="KMG260" s="666"/>
      <c r="KMH260" s="666"/>
      <c r="KMI260" s="666"/>
      <c r="KMJ260" s="666"/>
      <c r="KMK260" s="666"/>
      <c r="KML260" s="666"/>
      <c r="KMM260" s="666"/>
      <c r="KMN260" s="666"/>
      <c r="KMO260" s="666"/>
      <c r="KMP260" s="666"/>
      <c r="KMQ260" s="666"/>
      <c r="KMR260" s="666"/>
      <c r="KMS260" s="666"/>
      <c r="KMT260" s="666"/>
      <c r="KMU260" s="666"/>
      <c r="KMV260" s="666"/>
      <c r="KMW260" s="666"/>
      <c r="KMX260" s="666"/>
      <c r="KMY260" s="666"/>
      <c r="KMZ260" s="680"/>
      <c r="KNA260" s="666"/>
      <c r="KNB260" s="666"/>
      <c r="KNC260" s="666"/>
      <c r="KND260" s="666"/>
      <c r="KNE260" s="666"/>
      <c r="KNF260" s="666"/>
      <c r="KNG260" s="666"/>
      <c r="KNH260" s="666"/>
      <c r="KNI260" s="666"/>
      <c r="KNJ260" s="666"/>
      <c r="KNK260" s="666"/>
      <c r="KNL260" s="666"/>
      <c r="KNM260" s="666"/>
      <c r="KNN260" s="666"/>
      <c r="KNO260" s="666"/>
      <c r="KNP260" s="666"/>
      <c r="KNQ260" s="666"/>
      <c r="KNR260" s="666"/>
      <c r="KNS260" s="666"/>
      <c r="KNT260" s="680"/>
      <c r="KNU260" s="666"/>
      <c r="KNV260" s="666"/>
      <c r="KNW260" s="666"/>
      <c r="KNX260" s="666"/>
      <c r="KNY260" s="666"/>
      <c r="KNZ260" s="666"/>
      <c r="KOA260" s="666"/>
      <c r="KOB260" s="666"/>
      <c r="KOC260" s="666"/>
      <c r="KOD260" s="666"/>
      <c r="KOE260" s="666"/>
      <c r="KOF260" s="666"/>
      <c r="KOG260" s="666"/>
      <c r="KOH260" s="666"/>
      <c r="KOI260" s="666"/>
      <c r="KOJ260" s="666"/>
      <c r="KOK260" s="666"/>
      <c r="KOL260" s="666"/>
      <c r="KOM260" s="666"/>
      <c r="KON260" s="680"/>
      <c r="KOO260" s="666"/>
      <c r="KOP260" s="666"/>
      <c r="KOQ260" s="666"/>
      <c r="KOR260" s="666"/>
      <c r="KOS260" s="666"/>
      <c r="KOT260" s="666"/>
      <c r="KOU260" s="666"/>
      <c r="KOV260" s="666"/>
      <c r="KOW260" s="666"/>
      <c r="KOX260" s="666"/>
      <c r="KOY260" s="666"/>
      <c r="KOZ260" s="666"/>
      <c r="KPA260" s="666"/>
      <c r="KPB260" s="666"/>
      <c r="KPC260" s="666"/>
      <c r="KPD260" s="666"/>
      <c r="KPE260" s="666"/>
      <c r="KPF260" s="666"/>
      <c r="KPG260" s="666"/>
      <c r="KPH260" s="680"/>
      <c r="KPI260" s="666"/>
      <c r="KPJ260" s="666"/>
      <c r="KPK260" s="666"/>
      <c r="KPL260" s="666"/>
      <c r="KPM260" s="666"/>
      <c r="KPN260" s="666"/>
      <c r="KPO260" s="666"/>
      <c r="KPP260" s="666"/>
      <c r="KPQ260" s="666"/>
      <c r="KPR260" s="666"/>
      <c r="KPS260" s="666"/>
      <c r="KPT260" s="666"/>
      <c r="KPU260" s="666"/>
      <c r="KPV260" s="666"/>
      <c r="KPW260" s="666"/>
      <c r="KPX260" s="666"/>
      <c r="KPY260" s="666"/>
      <c r="KPZ260" s="666"/>
      <c r="KQA260" s="666"/>
      <c r="KQB260" s="680"/>
      <c r="KQC260" s="666"/>
      <c r="KQD260" s="666"/>
      <c r="KQE260" s="666"/>
      <c r="KQF260" s="666"/>
      <c r="KQG260" s="666"/>
      <c r="KQH260" s="666"/>
      <c r="KQI260" s="666"/>
      <c r="KQJ260" s="666"/>
      <c r="KQK260" s="666"/>
      <c r="KQL260" s="666"/>
      <c r="KQM260" s="666"/>
      <c r="KQN260" s="666"/>
      <c r="KQO260" s="666"/>
      <c r="KQP260" s="666"/>
      <c r="KQQ260" s="666"/>
      <c r="KQR260" s="666"/>
      <c r="KQS260" s="666"/>
      <c r="KQT260" s="666"/>
      <c r="KQU260" s="666"/>
      <c r="KQV260" s="680"/>
      <c r="KQW260" s="666"/>
      <c r="KQX260" s="666"/>
      <c r="KQY260" s="666"/>
      <c r="KQZ260" s="666"/>
      <c r="KRA260" s="666"/>
      <c r="KRB260" s="666"/>
      <c r="KRC260" s="666"/>
      <c r="KRD260" s="666"/>
      <c r="KRE260" s="666"/>
      <c r="KRF260" s="666"/>
      <c r="KRG260" s="666"/>
      <c r="KRH260" s="666"/>
      <c r="KRI260" s="666"/>
      <c r="KRJ260" s="666"/>
      <c r="KRK260" s="666"/>
      <c r="KRL260" s="666"/>
      <c r="KRM260" s="666"/>
      <c r="KRN260" s="666"/>
      <c r="KRO260" s="666"/>
      <c r="KRP260" s="680"/>
      <c r="KRQ260" s="666"/>
      <c r="KRR260" s="666"/>
      <c r="KRS260" s="666"/>
      <c r="KRT260" s="666"/>
      <c r="KRU260" s="666"/>
      <c r="KRV260" s="666"/>
      <c r="KRW260" s="666"/>
      <c r="KRX260" s="666"/>
      <c r="KRY260" s="666"/>
      <c r="KRZ260" s="666"/>
      <c r="KSA260" s="666"/>
      <c r="KSB260" s="666"/>
      <c r="KSC260" s="666"/>
      <c r="KSD260" s="666"/>
      <c r="KSE260" s="666"/>
      <c r="KSF260" s="666"/>
      <c r="KSG260" s="666"/>
      <c r="KSH260" s="666"/>
      <c r="KSI260" s="666"/>
      <c r="KSJ260" s="680"/>
      <c r="KSK260" s="666"/>
      <c r="KSL260" s="666"/>
      <c r="KSM260" s="666"/>
      <c r="KSN260" s="666"/>
      <c r="KSO260" s="666"/>
      <c r="KSP260" s="666"/>
      <c r="KSQ260" s="666"/>
      <c r="KSR260" s="666"/>
      <c r="KSS260" s="666"/>
      <c r="KST260" s="666"/>
      <c r="KSU260" s="666"/>
      <c r="KSV260" s="666"/>
      <c r="KSW260" s="666"/>
      <c r="KSX260" s="666"/>
      <c r="KSY260" s="666"/>
      <c r="KSZ260" s="666"/>
      <c r="KTA260" s="666"/>
      <c r="KTB260" s="666"/>
      <c r="KTC260" s="666"/>
      <c r="KTD260" s="680"/>
      <c r="KTE260" s="666"/>
      <c r="KTF260" s="666"/>
      <c r="KTG260" s="666"/>
      <c r="KTH260" s="666"/>
      <c r="KTI260" s="666"/>
      <c r="KTJ260" s="666"/>
      <c r="KTK260" s="666"/>
      <c r="KTL260" s="666"/>
      <c r="KTM260" s="666"/>
      <c r="KTN260" s="666"/>
      <c r="KTO260" s="666"/>
      <c r="KTP260" s="666"/>
      <c r="KTQ260" s="666"/>
      <c r="KTR260" s="666"/>
      <c r="KTS260" s="666"/>
      <c r="KTT260" s="666"/>
      <c r="KTU260" s="666"/>
      <c r="KTV260" s="666"/>
      <c r="KTW260" s="666"/>
      <c r="KTX260" s="680"/>
      <c r="KTY260" s="666"/>
      <c r="KTZ260" s="666"/>
      <c r="KUA260" s="666"/>
      <c r="KUB260" s="666"/>
      <c r="KUC260" s="666"/>
      <c r="KUD260" s="666"/>
      <c r="KUE260" s="666"/>
      <c r="KUF260" s="666"/>
      <c r="KUG260" s="666"/>
      <c r="KUH260" s="666"/>
      <c r="KUI260" s="666"/>
      <c r="KUJ260" s="666"/>
      <c r="KUK260" s="666"/>
      <c r="KUL260" s="666"/>
      <c r="KUM260" s="666"/>
      <c r="KUN260" s="666"/>
      <c r="KUO260" s="666"/>
      <c r="KUP260" s="666"/>
      <c r="KUQ260" s="666"/>
      <c r="KUR260" s="680"/>
      <c r="KUS260" s="666"/>
      <c r="KUT260" s="666"/>
      <c r="KUU260" s="666"/>
      <c r="KUV260" s="666"/>
      <c r="KUW260" s="666"/>
      <c r="KUX260" s="666"/>
      <c r="KUY260" s="666"/>
      <c r="KUZ260" s="666"/>
      <c r="KVA260" s="666"/>
      <c r="KVB260" s="666"/>
      <c r="KVC260" s="666"/>
      <c r="KVD260" s="666"/>
      <c r="KVE260" s="666"/>
      <c r="KVF260" s="666"/>
      <c r="KVG260" s="666"/>
      <c r="KVH260" s="666"/>
      <c r="KVI260" s="666"/>
      <c r="KVJ260" s="666"/>
      <c r="KVK260" s="666"/>
      <c r="KVL260" s="680"/>
      <c r="KVM260" s="666"/>
      <c r="KVN260" s="666"/>
      <c r="KVO260" s="666"/>
      <c r="KVP260" s="666"/>
      <c r="KVQ260" s="666"/>
      <c r="KVR260" s="666"/>
      <c r="KVS260" s="666"/>
      <c r="KVT260" s="666"/>
      <c r="KVU260" s="666"/>
      <c r="KVV260" s="666"/>
      <c r="KVW260" s="666"/>
      <c r="KVX260" s="666"/>
      <c r="KVY260" s="666"/>
      <c r="KVZ260" s="666"/>
      <c r="KWA260" s="666"/>
      <c r="KWB260" s="666"/>
      <c r="KWC260" s="666"/>
      <c r="KWD260" s="666"/>
      <c r="KWE260" s="666"/>
      <c r="KWF260" s="680"/>
      <c r="KWG260" s="666"/>
      <c r="KWH260" s="666"/>
      <c r="KWI260" s="666"/>
      <c r="KWJ260" s="666"/>
      <c r="KWK260" s="666"/>
      <c r="KWL260" s="666"/>
      <c r="KWM260" s="666"/>
      <c r="KWN260" s="666"/>
      <c r="KWO260" s="666"/>
      <c r="KWP260" s="666"/>
      <c r="KWQ260" s="666"/>
      <c r="KWR260" s="666"/>
      <c r="KWS260" s="666"/>
      <c r="KWT260" s="666"/>
      <c r="KWU260" s="666"/>
      <c r="KWV260" s="666"/>
      <c r="KWW260" s="666"/>
      <c r="KWX260" s="666"/>
      <c r="KWY260" s="666"/>
      <c r="KWZ260" s="680"/>
      <c r="KXA260" s="666"/>
      <c r="KXB260" s="666"/>
      <c r="KXC260" s="666"/>
      <c r="KXD260" s="666"/>
      <c r="KXE260" s="666"/>
      <c r="KXF260" s="666"/>
      <c r="KXG260" s="666"/>
      <c r="KXH260" s="666"/>
      <c r="KXI260" s="666"/>
      <c r="KXJ260" s="666"/>
      <c r="KXK260" s="666"/>
      <c r="KXL260" s="666"/>
      <c r="KXM260" s="666"/>
      <c r="KXN260" s="666"/>
      <c r="KXO260" s="666"/>
      <c r="KXP260" s="666"/>
      <c r="KXQ260" s="666"/>
      <c r="KXR260" s="666"/>
      <c r="KXS260" s="666"/>
      <c r="KXT260" s="680"/>
      <c r="KXU260" s="666"/>
      <c r="KXV260" s="666"/>
      <c r="KXW260" s="666"/>
      <c r="KXX260" s="666"/>
      <c r="KXY260" s="666"/>
      <c r="KXZ260" s="666"/>
      <c r="KYA260" s="666"/>
      <c r="KYB260" s="666"/>
      <c r="KYC260" s="666"/>
      <c r="KYD260" s="666"/>
      <c r="KYE260" s="666"/>
      <c r="KYF260" s="666"/>
      <c r="KYG260" s="666"/>
      <c r="KYH260" s="666"/>
      <c r="KYI260" s="666"/>
      <c r="KYJ260" s="666"/>
      <c r="KYK260" s="666"/>
      <c r="KYL260" s="666"/>
      <c r="KYM260" s="666"/>
      <c r="KYN260" s="680"/>
      <c r="KYO260" s="666"/>
      <c r="KYP260" s="666"/>
      <c r="KYQ260" s="666"/>
      <c r="KYR260" s="666"/>
      <c r="KYS260" s="666"/>
      <c r="KYT260" s="666"/>
      <c r="KYU260" s="666"/>
      <c r="KYV260" s="666"/>
      <c r="KYW260" s="666"/>
      <c r="KYX260" s="666"/>
      <c r="KYY260" s="666"/>
      <c r="KYZ260" s="666"/>
      <c r="KZA260" s="666"/>
      <c r="KZB260" s="666"/>
      <c r="KZC260" s="666"/>
      <c r="KZD260" s="666"/>
      <c r="KZE260" s="666"/>
      <c r="KZF260" s="666"/>
      <c r="KZG260" s="666"/>
      <c r="KZH260" s="680"/>
      <c r="KZI260" s="666"/>
      <c r="KZJ260" s="666"/>
      <c r="KZK260" s="666"/>
      <c r="KZL260" s="666"/>
      <c r="KZM260" s="666"/>
      <c r="KZN260" s="666"/>
      <c r="KZO260" s="666"/>
      <c r="KZP260" s="666"/>
      <c r="KZQ260" s="666"/>
      <c r="KZR260" s="666"/>
      <c r="KZS260" s="666"/>
      <c r="KZT260" s="666"/>
      <c r="KZU260" s="666"/>
      <c r="KZV260" s="666"/>
      <c r="KZW260" s="666"/>
      <c r="KZX260" s="666"/>
      <c r="KZY260" s="666"/>
      <c r="KZZ260" s="666"/>
      <c r="LAA260" s="666"/>
      <c r="LAB260" s="680"/>
      <c r="LAC260" s="666"/>
      <c r="LAD260" s="666"/>
      <c r="LAE260" s="666"/>
      <c r="LAF260" s="666"/>
      <c r="LAG260" s="666"/>
      <c r="LAH260" s="666"/>
      <c r="LAI260" s="666"/>
      <c r="LAJ260" s="666"/>
      <c r="LAK260" s="666"/>
      <c r="LAL260" s="666"/>
      <c r="LAM260" s="666"/>
      <c r="LAN260" s="666"/>
      <c r="LAO260" s="666"/>
      <c r="LAP260" s="666"/>
      <c r="LAQ260" s="666"/>
      <c r="LAR260" s="666"/>
      <c r="LAS260" s="666"/>
      <c r="LAT260" s="666"/>
      <c r="LAU260" s="666"/>
      <c r="LAV260" s="680"/>
      <c r="LAW260" s="666"/>
      <c r="LAX260" s="666"/>
      <c r="LAY260" s="666"/>
      <c r="LAZ260" s="666"/>
      <c r="LBA260" s="666"/>
      <c r="LBB260" s="666"/>
      <c r="LBC260" s="666"/>
      <c r="LBD260" s="666"/>
      <c r="LBE260" s="666"/>
      <c r="LBF260" s="666"/>
      <c r="LBG260" s="666"/>
      <c r="LBH260" s="666"/>
      <c r="LBI260" s="666"/>
      <c r="LBJ260" s="666"/>
      <c r="LBK260" s="666"/>
      <c r="LBL260" s="666"/>
      <c r="LBM260" s="666"/>
      <c r="LBN260" s="666"/>
      <c r="LBO260" s="666"/>
      <c r="LBP260" s="680"/>
      <c r="LBQ260" s="666"/>
      <c r="LBR260" s="666"/>
      <c r="LBS260" s="666"/>
      <c r="LBT260" s="666"/>
      <c r="LBU260" s="666"/>
      <c r="LBV260" s="666"/>
      <c r="LBW260" s="666"/>
      <c r="LBX260" s="666"/>
      <c r="LBY260" s="666"/>
      <c r="LBZ260" s="666"/>
      <c r="LCA260" s="666"/>
      <c r="LCB260" s="666"/>
      <c r="LCC260" s="666"/>
      <c r="LCD260" s="666"/>
      <c r="LCE260" s="666"/>
      <c r="LCF260" s="666"/>
      <c r="LCG260" s="666"/>
      <c r="LCH260" s="666"/>
      <c r="LCI260" s="666"/>
      <c r="LCJ260" s="680"/>
      <c r="LCK260" s="666"/>
      <c r="LCL260" s="666"/>
      <c r="LCM260" s="666"/>
      <c r="LCN260" s="666"/>
      <c r="LCO260" s="666"/>
      <c r="LCP260" s="666"/>
      <c r="LCQ260" s="666"/>
      <c r="LCR260" s="666"/>
      <c r="LCS260" s="666"/>
      <c r="LCT260" s="666"/>
      <c r="LCU260" s="666"/>
      <c r="LCV260" s="666"/>
      <c r="LCW260" s="666"/>
      <c r="LCX260" s="666"/>
      <c r="LCY260" s="666"/>
      <c r="LCZ260" s="666"/>
      <c r="LDA260" s="666"/>
      <c r="LDB260" s="666"/>
      <c r="LDC260" s="666"/>
      <c r="LDD260" s="680"/>
      <c r="LDE260" s="666"/>
      <c r="LDF260" s="666"/>
      <c r="LDG260" s="666"/>
      <c r="LDH260" s="666"/>
      <c r="LDI260" s="666"/>
      <c r="LDJ260" s="666"/>
      <c r="LDK260" s="666"/>
      <c r="LDL260" s="666"/>
      <c r="LDM260" s="666"/>
      <c r="LDN260" s="666"/>
      <c r="LDO260" s="666"/>
      <c r="LDP260" s="666"/>
      <c r="LDQ260" s="666"/>
      <c r="LDR260" s="666"/>
      <c r="LDS260" s="666"/>
      <c r="LDT260" s="666"/>
      <c r="LDU260" s="666"/>
      <c r="LDV260" s="666"/>
      <c r="LDW260" s="666"/>
      <c r="LDX260" s="680"/>
      <c r="LDY260" s="666"/>
      <c r="LDZ260" s="666"/>
      <c r="LEA260" s="666"/>
      <c r="LEB260" s="666"/>
      <c r="LEC260" s="666"/>
      <c r="LED260" s="666"/>
      <c r="LEE260" s="666"/>
      <c r="LEF260" s="666"/>
      <c r="LEG260" s="666"/>
      <c r="LEH260" s="666"/>
      <c r="LEI260" s="666"/>
      <c r="LEJ260" s="666"/>
      <c r="LEK260" s="666"/>
      <c r="LEL260" s="666"/>
      <c r="LEM260" s="666"/>
      <c r="LEN260" s="666"/>
      <c r="LEO260" s="666"/>
      <c r="LEP260" s="666"/>
      <c r="LEQ260" s="666"/>
      <c r="LER260" s="680"/>
      <c r="LES260" s="666"/>
      <c r="LET260" s="666"/>
      <c r="LEU260" s="666"/>
      <c r="LEV260" s="666"/>
      <c r="LEW260" s="666"/>
      <c r="LEX260" s="666"/>
      <c r="LEY260" s="666"/>
      <c r="LEZ260" s="666"/>
      <c r="LFA260" s="666"/>
      <c r="LFB260" s="666"/>
      <c r="LFC260" s="666"/>
      <c r="LFD260" s="666"/>
      <c r="LFE260" s="666"/>
      <c r="LFF260" s="666"/>
      <c r="LFG260" s="666"/>
      <c r="LFH260" s="666"/>
      <c r="LFI260" s="666"/>
      <c r="LFJ260" s="666"/>
      <c r="LFK260" s="666"/>
      <c r="LFL260" s="680"/>
      <c r="LFM260" s="666"/>
      <c r="LFN260" s="666"/>
      <c r="LFO260" s="666"/>
      <c r="LFP260" s="666"/>
      <c r="LFQ260" s="666"/>
      <c r="LFR260" s="666"/>
      <c r="LFS260" s="666"/>
      <c r="LFT260" s="666"/>
      <c r="LFU260" s="666"/>
      <c r="LFV260" s="666"/>
      <c r="LFW260" s="666"/>
      <c r="LFX260" s="666"/>
      <c r="LFY260" s="666"/>
      <c r="LFZ260" s="666"/>
      <c r="LGA260" s="666"/>
      <c r="LGB260" s="666"/>
      <c r="LGC260" s="666"/>
      <c r="LGD260" s="666"/>
      <c r="LGE260" s="666"/>
      <c r="LGF260" s="680"/>
      <c r="LGG260" s="666"/>
      <c r="LGH260" s="666"/>
      <c r="LGI260" s="666"/>
      <c r="LGJ260" s="666"/>
      <c r="LGK260" s="666"/>
      <c r="LGL260" s="666"/>
      <c r="LGM260" s="666"/>
      <c r="LGN260" s="666"/>
      <c r="LGO260" s="666"/>
      <c r="LGP260" s="666"/>
      <c r="LGQ260" s="666"/>
      <c r="LGR260" s="666"/>
      <c r="LGS260" s="666"/>
      <c r="LGT260" s="666"/>
      <c r="LGU260" s="666"/>
      <c r="LGV260" s="666"/>
      <c r="LGW260" s="666"/>
      <c r="LGX260" s="666"/>
      <c r="LGY260" s="666"/>
      <c r="LGZ260" s="680"/>
      <c r="LHA260" s="666"/>
      <c r="LHB260" s="666"/>
      <c r="LHC260" s="666"/>
      <c r="LHD260" s="666"/>
      <c r="LHE260" s="666"/>
      <c r="LHF260" s="666"/>
      <c r="LHG260" s="666"/>
      <c r="LHH260" s="666"/>
      <c r="LHI260" s="666"/>
      <c r="LHJ260" s="666"/>
      <c r="LHK260" s="666"/>
      <c r="LHL260" s="666"/>
      <c r="LHM260" s="666"/>
      <c r="LHN260" s="666"/>
      <c r="LHO260" s="666"/>
      <c r="LHP260" s="666"/>
      <c r="LHQ260" s="666"/>
      <c r="LHR260" s="666"/>
      <c r="LHS260" s="666"/>
      <c r="LHT260" s="680"/>
      <c r="LHU260" s="666"/>
      <c r="LHV260" s="666"/>
      <c r="LHW260" s="666"/>
      <c r="LHX260" s="666"/>
      <c r="LHY260" s="666"/>
      <c r="LHZ260" s="666"/>
      <c r="LIA260" s="666"/>
      <c r="LIB260" s="666"/>
      <c r="LIC260" s="666"/>
      <c r="LID260" s="666"/>
      <c r="LIE260" s="666"/>
      <c r="LIF260" s="666"/>
      <c r="LIG260" s="666"/>
      <c r="LIH260" s="666"/>
      <c r="LII260" s="666"/>
      <c r="LIJ260" s="666"/>
      <c r="LIK260" s="666"/>
      <c r="LIL260" s="666"/>
      <c r="LIM260" s="666"/>
      <c r="LIN260" s="680"/>
      <c r="LIO260" s="666"/>
      <c r="LIP260" s="666"/>
      <c r="LIQ260" s="666"/>
      <c r="LIR260" s="666"/>
      <c r="LIS260" s="666"/>
      <c r="LIT260" s="666"/>
      <c r="LIU260" s="666"/>
      <c r="LIV260" s="666"/>
      <c r="LIW260" s="666"/>
      <c r="LIX260" s="666"/>
      <c r="LIY260" s="666"/>
      <c r="LIZ260" s="666"/>
      <c r="LJA260" s="666"/>
      <c r="LJB260" s="666"/>
      <c r="LJC260" s="666"/>
      <c r="LJD260" s="666"/>
      <c r="LJE260" s="666"/>
      <c r="LJF260" s="666"/>
      <c r="LJG260" s="666"/>
      <c r="LJH260" s="680"/>
      <c r="LJI260" s="666"/>
      <c r="LJJ260" s="666"/>
      <c r="LJK260" s="666"/>
      <c r="LJL260" s="666"/>
      <c r="LJM260" s="666"/>
      <c r="LJN260" s="666"/>
      <c r="LJO260" s="666"/>
      <c r="LJP260" s="666"/>
      <c r="LJQ260" s="666"/>
      <c r="LJR260" s="666"/>
      <c r="LJS260" s="666"/>
      <c r="LJT260" s="666"/>
      <c r="LJU260" s="666"/>
      <c r="LJV260" s="666"/>
      <c r="LJW260" s="666"/>
      <c r="LJX260" s="666"/>
      <c r="LJY260" s="666"/>
      <c r="LJZ260" s="666"/>
      <c r="LKA260" s="666"/>
      <c r="LKB260" s="680"/>
      <c r="LKC260" s="666"/>
      <c r="LKD260" s="666"/>
      <c r="LKE260" s="666"/>
      <c r="LKF260" s="666"/>
      <c r="LKG260" s="666"/>
      <c r="LKH260" s="666"/>
      <c r="LKI260" s="666"/>
      <c r="LKJ260" s="666"/>
      <c r="LKK260" s="666"/>
      <c r="LKL260" s="666"/>
      <c r="LKM260" s="666"/>
      <c r="LKN260" s="666"/>
      <c r="LKO260" s="666"/>
      <c r="LKP260" s="666"/>
      <c r="LKQ260" s="666"/>
      <c r="LKR260" s="666"/>
      <c r="LKS260" s="666"/>
      <c r="LKT260" s="666"/>
      <c r="LKU260" s="666"/>
      <c r="LKV260" s="680"/>
      <c r="LKW260" s="666"/>
      <c r="LKX260" s="666"/>
      <c r="LKY260" s="666"/>
      <c r="LKZ260" s="666"/>
      <c r="LLA260" s="666"/>
      <c r="LLB260" s="666"/>
      <c r="LLC260" s="666"/>
      <c r="LLD260" s="666"/>
      <c r="LLE260" s="666"/>
      <c r="LLF260" s="666"/>
      <c r="LLG260" s="666"/>
      <c r="LLH260" s="666"/>
      <c r="LLI260" s="666"/>
      <c r="LLJ260" s="666"/>
      <c r="LLK260" s="666"/>
      <c r="LLL260" s="666"/>
      <c r="LLM260" s="666"/>
      <c r="LLN260" s="666"/>
      <c r="LLO260" s="666"/>
      <c r="LLP260" s="680"/>
      <c r="LLQ260" s="666"/>
      <c r="LLR260" s="666"/>
      <c r="LLS260" s="666"/>
      <c r="LLT260" s="666"/>
      <c r="LLU260" s="666"/>
      <c r="LLV260" s="666"/>
      <c r="LLW260" s="666"/>
      <c r="LLX260" s="666"/>
      <c r="LLY260" s="666"/>
      <c r="LLZ260" s="666"/>
      <c r="LMA260" s="666"/>
      <c r="LMB260" s="666"/>
      <c r="LMC260" s="666"/>
      <c r="LMD260" s="666"/>
      <c r="LME260" s="666"/>
      <c r="LMF260" s="666"/>
      <c r="LMG260" s="666"/>
      <c r="LMH260" s="666"/>
      <c r="LMI260" s="666"/>
      <c r="LMJ260" s="680"/>
      <c r="LMK260" s="666"/>
      <c r="LML260" s="666"/>
      <c r="LMM260" s="666"/>
      <c r="LMN260" s="666"/>
      <c r="LMO260" s="666"/>
      <c r="LMP260" s="666"/>
      <c r="LMQ260" s="666"/>
      <c r="LMR260" s="666"/>
      <c r="LMS260" s="666"/>
      <c r="LMT260" s="666"/>
      <c r="LMU260" s="666"/>
      <c r="LMV260" s="666"/>
      <c r="LMW260" s="666"/>
      <c r="LMX260" s="666"/>
      <c r="LMY260" s="666"/>
      <c r="LMZ260" s="666"/>
      <c r="LNA260" s="666"/>
      <c r="LNB260" s="666"/>
      <c r="LNC260" s="666"/>
      <c r="LND260" s="680"/>
      <c r="LNE260" s="666"/>
      <c r="LNF260" s="666"/>
      <c r="LNG260" s="666"/>
      <c r="LNH260" s="666"/>
      <c r="LNI260" s="666"/>
      <c r="LNJ260" s="666"/>
      <c r="LNK260" s="666"/>
      <c r="LNL260" s="666"/>
      <c r="LNM260" s="666"/>
      <c r="LNN260" s="666"/>
      <c r="LNO260" s="666"/>
      <c r="LNP260" s="666"/>
      <c r="LNQ260" s="666"/>
      <c r="LNR260" s="666"/>
      <c r="LNS260" s="666"/>
      <c r="LNT260" s="666"/>
      <c r="LNU260" s="666"/>
      <c r="LNV260" s="666"/>
      <c r="LNW260" s="666"/>
      <c r="LNX260" s="680"/>
      <c r="LNY260" s="666"/>
      <c r="LNZ260" s="666"/>
      <c r="LOA260" s="666"/>
      <c r="LOB260" s="666"/>
      <c r="LOC260" s="666"/>
      <c r="LOD260" s="666"/>
      <c r="LOE260" s="666"/>
      <c r="LOF260" s="666"/>
      <c r="LOG260" s="666"/>
      <c r="LOH260" s="666"/>
      <c r="LOI260" s="666"/>
      <c r="LOJ260" s="666"/>
      <c r="LOK260" s="666"/>
      <c r="LOL260" s="666"/>
      <c r="LOM260" s="666"/>
      <c r="LON260" s="666"/>
      <c r="LOO260" s="666"/>
      <c r="LOP260" s="666"/>
      <c r="LOQ260" s="666"/>
      <c r="LOR260" s="680"/>
      <c r="LOS260" s="666"/>
      <c r="LOT260" s="666"/>
      <c r="LOU260" s="666"/>
      <c r="LOV260" s="666"/>
      <c r="LOW260" s="666"/>
      <c r="LOX260" s="666"/>
      <c r="LOY260" s="666"/>
      <c r="LOZ260" s="666"/>
      <c r="LPA260" s="666"/>
      <c r="LPB260" s="666"/>
      <c r="LPC260" s="666"/>
      <c r="LPD260" s="666"/>
      <c r="LPE260" s="666"/>
      <c r="LPF260" s="666"/>
      <c r="LPG260" s="666"/>
      <c r="LPH260" s="666"/>
      <c r="LPI260" s="666"/>
      <c r="LPJ260" s="666"/>
      <c r="LPK260" s="666"/>
      <c r="LPL260" s="680"/>
      <c r="LPM260" s="666"/>
      <c r="LPN260" s="666"/>
      <c r="LPO260" s="666"/>
      <c r="LPP260" s="666"/>
      <c r="LPQ260" s="666"/>
      <c r="LPR260" s="666"/>
      <c r="LPS260" s="666"/>
      <c r="LPT260" s="666"/>
      <c r="LPU260" s="666"/>
      <c r="LPV260" s="666"/>
      <c r="LPW260" s="666"/>
      <c r="LPX260" s="666"/>
      <c r="LPY260" s="666"/>
      <c r="LPZ260" s="666"/>
      <c r="LQA260" s="666"/>
      <c r="LQB260" s="666"/>
      <c r="LQC260" s="666"/>
      <c r="LQD260" s="666"/>
      <c r="LQE260" s="666"/>
      <c r="LQF260" s="680"/>
      <c r="LQG260" s="666"/>
      <c r="LQH260" s="666"/>
      <c r="LQI260" s="666"/>
      <c r="LQJ260" s="666"/>
      <c r="LQK260" s="666"/>
      <c r="LQL260" s="666"/>
      <c r="LQM260" s="666"/>
      <c r="LQN260" s="666"/>
      <c r="LQO260" s="666"/>
      <c r="LQP260" s="666"/>
      <c r="LQQ260" s="666"/>
      <c r="LQR260" s="666"/>
      <c r="LQS260" s="666"/>
      <c r="LQT260" s="666"/>
      <c r="LQU260" s="666"/>
      <c r="LQV260" s="666"/>
      <c r="LQW260" s="666"/>
      <c r="LQX260" s="666"/>
      <c r="LQY260" s="666"/>
      <c r="LQZ260" s="680"/>
      <c r="LRA260" s="666"/>
      <c r="LRB260" s="666"/>
      <c r="LRC260" s="666"/>
      <c r="LRD260" s="666"/>
      <c r="LRE260" s="666"/>
      <c r="LRF260" s="666"/>
      <c r="LRG260" s="666"/>
      <c r="LRH260" s="666"/>
      <c r="LRI260" s="666"/>
      <c r="LRJ260" s="666"/>
      <c r="LRK260" s="666"/>
      <c r="LRL260" s="666"/>
      <c r="LRM260" s="666"/>
      <c r="LRN260" s="666"/>
      <c r="LRO260" s="666"/>
      <c r="LRP260" s="666"/>
      <c r="LRQ260" s="666"/>
      <c r="LRR260" s="666"/>
      <c r="LRS260" s="666"/>
      <c r="LRT260" s="680"/>
      <c r="LRU260" s="666"/>
      <c r="LRV260" s="666"/>
      <c r="LRW260" s="666"/>
      <c r="LRX260" s="666"/>
      <c r="LRY260" s="666"/>
      <c r="LRZ260" s="666"/>
      <c r="LSA260" s="666"/>
      <c r="LSB260" s="666"/>
      <c r="LSC260" s="666"/>
      <c r="LSD260" s="666"/>
      <c r="LSE260" s="666"/>
      <c r="LSF260" s="666"/>
      <c r="LSG260" s="666"/>
      <c r="LSH260" s="666"/>
      <c r="LSI260" s="666"/>
      <c r="LSJ260" s="666"/>
      <c r="LSK260" s="666"/>
      <c r="LSL260" s="666"/>
      <c r="LSM260" s="666"/>
      <c r="LSN260" s="680"/>
      <c r="LSO260" s="666"/>
      <c r="LSP260" s="666"/>
      <c r="LSQ260" s="666"/>
      <c r="LSR260" s="666"/>
      <c r="LSS260" s="666"/>
      <c r="LST260" s="666"/>
      <c r="LSU260" s="666"/>
      <c r="LSV260" s="666"/>
      <c r="LSW260" s="666"/>
      <c r="LSX260" s="666"/>
      <c r="LSY260" s="666"/>
      <c r="LSZ260" s="666"/>
      <c r="LTA260" s="666"/>
      <c r="LTB260" s="666"/>
      <c r="LTC260" s="666"/>
      <c r="LTD260" s="666"/>
      <c r="LTE260" s="666"/>
      <c r="LTF260" s="666"/>
      <c r="LTG260" s="666"/>
      <c r="LTH260" s="680"/>
      <c r="LTI260" s="666"/>
      <c r="LTJ260" s="666"/>
      <c r="LTK260" s="666"/>
      <c r="LTL260" s="666"/>
      <c r="LTM260" s="666"/>
      <c r="LTN260" s="666"/>
      <c r="LTO260" s="666"/>
      <c r="LTP260" s="666"/>
      <c r="LTQ260" s="666"/>
      <c r="LTR260" s="666"/>
      <c r="LTS260" s="666"/>
      <c r="LTT260" s="666"/>
      <c r="LTU260" s="666"/>
      <c r="LTV260" s="666"/>
      <c r="LTW260" s="666"/>
      <c r="LTX260" s="666"/>
      <c r="LTY260" s="666"/>
      <c r="LTZ260" s="666"/>
      <c r="LUA260" s="666"/>
      <c r="LUB260" s="680"/>
      <c r="LUC260" s="666"/>
      <c r="LUD260" s="666"/>
      <c r="LUE260" s="666"/>
      <c r="LUF260" s="666"/>
      <c r="LUG260" s="666"/>
      <c r="LUH260" s="666"/>
      <c r="LUI260" s="666"/>
      <c r="LUJ260" s="666"/>
      <c r="LUK260" s="666"/>
      <c r="LUL260" s="666"/>
      <c r="LUM260" s="666"/>
      <c r="LUN260" s="666"/>
      <c r="LUO260" s="666"/>
      <c r="LUP260" s="666"/>
      <c r="LUQ260" s="666"/>
      <c r="LUR260" s="666"/>
      <c r="LUS260" s="666"/>
      <c r="LUT260" s="666"/>
      <c r="LUU260" s="666"/>
      <c r="LUV260" s="680"/>
      <c r="LUW260" s="666"/>
      <c r="LUX260" s="666"/>
      <c r="LUY260" s="666"/>
      <c r="LUZ260" s="666"/>
      <c r="LVA260" s="666"/>
      <c r="LVB260" s="666"/>
      <c r="LVC260" s="666"/>
      <c r="LVD260" s="666"/>
      <c r="LVE260" s="666"/>
      <c r="LVF260" s="666"/>
      <c r="LVG260" s="666"/>
      <c r="LVH260" s="666"/>
      <c r="LVI260" s="666"/>
      <c r="LVJ260" s="666"/>
      <c r="LVK260" s="666"/>
      <c r="LVL260" s="666"/>
      <c r="LVM260" s="666"/>
      <c r="LVN260" s="666"/>
      <c r="LVO260" s="666"/>
      <c r="LVP260" s="680"/>
      <c r="LVQ260" s="666"/>
      <c r="LVR260" s="666"/>
      <c r="LVS260" s="666"/>
      <c r="LVT260" s="666"/>
      <c r="LVU260" s="666"/>
      <c r="LVV260" s="666"/>
      <c r="LVW260" s="666"/>
      <c r="LVX260" s="666"/>
      <c r="LVY260" s="666"/>
      <c r="LVZ260" s="666"/>
      <c r="LWA260" s="666"/>
      <c r="LWB260" s="666"/>
      <c r="LWC260" s="666"/>
      <c r="LWD260" s="666"/>
      <c r="LWE260" s="666"/>
      <c r="LWF260" s="666"/>
      <c r="LWG260" s="666"/>
      <c r="LWH260" s="666"/>
      <c r="LWI260" s="666"/>
      <c r="LWJ260" s="680"/>
      <c r="LWK260" s="666"/>
      <c r="LWL260" s="666"/>
      <c r="LWM260" s="666"/>
      <c r="LWN260" s="666"/>
      <c r="LWO260" s="666"/>
      <c r="LWP260" s="666"/>
      <c r="LWQ260" s="666"/>
      <c r="LWR260" s="666"/>
      <c r="LWS260" s="666"/>
      <c r="LWT260" s="666"/>
      <c r="LWU260" s="666"/>
      <c r="LWV260" s="666"/>
      <c r="LWW260" s="666"/>
      <c r="LWX260" s="666"/>
      <c r="LWY260" s="666"/>
      <c r="LWZ260" s="666"/>
      <c r="LXA260" s="666"/>
      <c r="LXB260" s="666"/>
      <c r="LXC260" s="666"/>
      <c r="LXD260" s="680"/>
      <c r="LXE260" s="666"/>
      <c r="LXF260" s="666"/>
      <c r="LXG260" s="666"/>
      <c r="LXH260" s="666"/>
      <c r="LXI260" s="666"/>
      <c r="LXJ260" s="666"/>
      <c r="LXK260" s="666"/>
      <c r="LXL260" s="666"/>
      <c r="LXM260" s="666"/>
      <c r="LXN260" s="666"/>
      <c r="LXO260" s="666"/>
      <c r="LXP260" s="666"/>
      <c r="LXQ260" s="666"/>
      <c r="LXR260" s="666"/>
      <c r="LXS260" s="666"/>
      <c r="LXT260" s="666"/>
      <c r="LXU260" s="666"/>
      <c r="LXV260" s="666"/>
      <c r="LXW260" s="666"/>
      <c r="LXX260" s="680"/>
      <c r="LXY260" s="666"/>
      <c r="LXZ260" s="666"/>
      <c r="LYA260" s="666"/>
      <c r="LYB260" s="666"/>
      <c r="LYC260" s="666"/>
      <c r="LYD260" s="666"/>
      <c r="LYE260" s="666"/>
      <c r="LYF260" s="666"/>
      <c r="LYG260" s="666"/>
      <c r="LYH260" s="666"/>
      <c r="LYI260" s="666"/>
      <c r="LYJ260" s="666"/>
      <c r="LYK260" s="666"/>
      <c r="LYL260" s="666"/>
      <c r="LYM260" s="666"/>
      <c r="LYN260" s="666"/>
      <c r="LYO260" s="666"/>
      <c r="LYP260" s="666"/>
      <c r="LYQ260" s="666"/>
      <c r="LYR260" s="680"/>
      <c r="LYS260" s="666"/>
      <c r="LYT260" s="666"/>
      <c r="LYU260" s="666"/>
      <c r="LYV260" s="666"/>
      <c r="LYW260" s="666"/>
      <c r="LYX260" s="666"/>
      <c r="LYY260" s="666"/>
      <c r="LYZ260" s="666"/>
      <c r="LZA260" s="666"/>
      <c r="LZB260" s="666"/>
      <c r="LZC260" s="666"/>
      <c r="LZD260" s="666"/>
      <c r="LZE260" s="666"/>
      <c r="LZF260" s="666"/>
      <c r="LZG260" s="666"/>
      <c r="LZH260" s="666"/>
      <c r="LZI260" s="666"/>
      <c r="LZJ260" s="666"/>
      <c r="LZK260" s="666"/>
      <c r="LZL260" s="680"/>
      <c r="LZM260" s="666"/>
      <c r="LZN260" s="666"/>
      <c r="LZO260" s="666"/>
      <c r="LZP260" s="666"/>
      <c r="LZQ260" s="666"/>
      <c r="LZR260" s="666"/>
      <c r="LZS260" s="666"/>
      <c r="LZT260" s="666"/>
      <c r="LZU260" s="666"/>
      <c r="LZV260" s="666"/>
      <c r="LZW260" s="666"/>
      <c r="LZX260" s="666"/>
      <c r="LZY260" s="666"/>
      <c r="LZZ260" s="666"/>
      <c r="MAA260" s="666"/>
      <c r="MAB260" s="666"/>
      <c r="MAC260" s="666"/>
      <c r="MAD260" s="666"/>
      <c r="MAE260" s="666"/>
      <c r="MAF260" s="680"/>
      <c r="MAG260" s="666"/>
      <c r="MAH260" s="666"/>
      <c r="MAI260" s="666"/>
      <c r="MAJ260" s="666"/>
      <c r="MAK260" s="666"/>
      <c r="MAL260" s="666"/>
      <c r="MAM260" s="666"/>
      <c r="MAN260" s="666"/>
      <c r="MAO260" s="666"/>
      <c r="MAP260" s="666"/>
      <c r="MAQ260" s="666"/>
      <c r="MAR260" s="666"/>
      <c r="MAS260" s="666"/>
      <c r="MAT260" s="666"/>
      <c r="MAU260" s="666"/>
      <c r="MAV260" s="666"/>
      <c r="MAW260" s="666"/>
      <c r="MAX260" s="666"/>
      <c r="MAY260" s="666"/>
      <c r="MAZ260" s="680"/>
      <c r="MBA260" s="666"/>
      <c r="MBB260" s="666"/>
      <c r="MBC260" s="666"/>
      <c r="MBD260" s="666"/>
      <c r="MBE260" s="666"/>
      <c r="MBF260" s="666"/>
      <c r="MBG260" s="666"/>
      <c r="MBH260" s="666"/>
      <c r="MBI260" s="666"/>
      <c r="MBJ260" s="666"/>
      <c r="MBK260" s="666"/>
      <c r="MBL260" s="666"/>
      <c r="MBM260" s="666"/>
      <c r="MBN260" s="666"/>
      <c r="MBO260" s="666"/>
      <c r="MBP260" s="666"/>
      <c r="MBQ260" s="666"/>
      <c r="MBR260" s="666"/>
      <c r="MBS260" s="666"/>
      <c r="MBT260" s="680"/>
      <c r="MBU260" s="666"/>
      <c r="MBV260" s="666"/>
      <c r="MBW260" s="666"/>
      <c r="MBX260" s="666"/>
      <c r="MBY260" s="666"/>
      <c r="MBZ260" s="666"/>
      <c r="MCA260" s="666"/>
      <c r="MCB260" s="666"/>
      <c r="MCC260" s="666"/>
      <c r="MCD260" s="666"/>
      <c r="MCE260" s="666"/>
      <c r="MCF260" s="666"/>
      <c r="MCG260" s="666"/>
      <c r="MCH260" s="666"/>
      <c r="MCI260" s="666"/>
      <c r="MCJ260" s="666"/>
      <c r="MCK260" s="666"/>
      <c r="MCL260" s="666"/>
      <c r="MCM260" s="666"/>
      <c r="MCN260" s="680"/>
      <c r="MCO260" s="666"/>
      <c r="MCP260" s="666"/>
      <c r="MCQ260" s="666"/>
      <c r="MCR260" s="666"/>
      <c r="MCS260" s="666"/>
      <c r="MCT260" s="666"/>
      <c r="MCU260" s="666"/>
      <c r="MCV260" s="666"/>
      <c r="MCW260" s="666"/>
      <c r="MCX260" s="666"/>
      <c r="MCY260" s="666"/>
      <c r="MCZ260" s="666"/>
      <c r="MDA260" s="666"/>
      <c r="MDB260" s="666"/>
      <c r="MDC260" s="666"/>
      <c r="MDD260" s="666"/>
      <c r="MDE260" s="666"/>
      <c r="MDF260" s="666"/>
      <c r="MDG260" s="666"/>
      <c r="MDH260" s="680"/>
      <c r="MDI260" s="666"/>
      <c r="MDJ260" s="666"/>
      <c r="MDK260" s="666"/>
      <c r="MDL260" s="666"/>
      <c r="MDM260" s="666"/>
      <c r="MDN260" s="666"/>
      <c r="MDO260" s="666"/>
      <c r="MDP260" s="666"/>
      <c r="MDQ260" s="666"/>
      <c r="MDR260" s="666"/>
      <c r="MDS260" s="666"/>
      <c r="MDT260" s="666"/>
      <c r="MDU260" s="666"/>
      <c r="MDV260" s="666"/>
      <c r="MDW260" s="666"/>
      <c r="MDX260" s="666"/>
      <c r="MDY260" s="666"/>
      <c r="MDZ260" s="666"/>
      <c r="MEA260" s="666"/>
      <c r="MEB260" s="680"/>
      <c r="MEC260" s="666"/>
      <c r="MED260" s="666"/>
      <c r="MEE260" s="666"/>
      <c r="MEF260" s="666"/>
      <c r="MEG260" s="666"/>
      <c r="MEH260" s="666"/>
      <c r="MEI260" s="666"/>
      <c r="MEJ260" s="666"/>
      <c r="MEK260" s="666"/>
      <c r="MEL260" s="666"/>
      <c r="MEM260" s="666"/>
      <c r="MEN260" s="666"/>
      <c r="MEO260" s="666"/>
      <c r="MEP260" s="666"/>
      <c r="MEQ260" s="666"/>
      <c r="MER260" s="666"/>
      <c r="MES260" s="666"/>
      <c r="MET260" s="666"/>
      <c r="MEU260" s="666"/>
      <c r="MEV260" s="680"/>
      <c r="MEW260" s="666"/>
      <c r="MEX260" s="666"/>
      <c r="MEY260" s="666"/>
      <c r="MEZ260" s="666"/>
      <c r="MFA260" s="666"/>
      <c r="MFB260" s="666"/>
      <c r="MFC260" s="666"/>
      <c r="MFD260" s="666"/>
      <c r="MFE260" s="666"/>
      <c r="MFF260" s="666"/>
      <c r="MFG260" s="666"/>
      <c r="MFH260" s="666"/>
      <c r="MFI260" s="666"/>
      <c r="MFJ260" s="666"/>
      <c r="MFK260" s="666"/>
      <c r="MFL260" s="666"/>
      <c r="MFM260" s="666"/>
      <c r="MFN260" s="666"/>
      <c r="MFO260" s="666"/>
      <c r="MFP260" s="680"/>
      <c r="MFQ260" s="666"/>
      <c r="MFR260" s="666"/>
      <c r="MFS260" s="666"/>
      <c r="MFT260" s="666"/>
      <c r="MFU260" s="666"/>
      <c r="MFV260" s="666"/>
      <c r="MFW260" s="666"/>
      <c r="MFX260" s="666"/>
      <c r="MFY260" s="666"/>
      <c r="MFZ260" s="666"/>
      <c r="MGA260" s="666"/>
      <c r="MGB260" s="666"/>
      <c r="MGC260" s="666"/>
      <c r="MGD260" s="666"/>
      <c r="MGE260" s="666"/>
      <c r="MGF260" s="666"/>
      <c r="MGG260" s="666"/>
      <c r="MGH260" s="666"/>
      <c r="MGI260" s="666"/>
      <c r="MGJ260" s="680"/>
      <c r="MGK260" s="666"/>
      <c r="MGL260" s="666"/>
      <c r="MGM260" s="666"/>
      <c r="MGN260" s="666"/>
      <c r="MGO260" s="666"/>
      <c r="MGP260" s="666"/>
      <c r="MGQ260" s="666"/>
      <c r="MGR260" s="666"/>
      <c r="MGS260" s="666"/>
      <c r="MGT260" s="666"/>
      <c r="MGU260" s="666"/>
      <c r="MGV260" s="666"/>
      <c r="MGW260" s="666"/>
      <c r="MGX260" s="666"/>
      <c r="MGY260" s="666"/>
      <c r="MGZ260" s="666"/>
      <c r="MHA260" s="666"/>
      <c r="MHB260" s="666"/>
      <c r="MHC260" s="666"/>
      <c r="MHD260" s="680"/>
      <c r="MHE260" s="666"/>
      <c r="MHF260" s="666"/>
      <c r="MHG260" s="666"/>
      <c r="MHH260" s="666"/>
      <c r="MHI260" s="666"/>
      <c r="MHJ260" s="666"/>
      <c r="MHK260" s="666"/>
      <c r="MHL260" s="666"/>
      <c r="MHM260" s="666"/>
      <c r="MHN260" s="666"/>
      <c r="MHO260" s="666"/>
      <c r="MHP260" s="666"/>
      <c r="MHQ260" s="666"/>
      <c r="MHR260" s="666"/>
      <c r="MHS260" s="666"/>
      <c r="MHT260" s="666"/>
      <c r="MHU260" s="666"/>
      <c r="MHV260" s="666"/>
      <c r="MHW260" s="666"/>
      <c r="MHX260" s="680"/>
      <c r="MHY260" s="666"/>
      <c r="MHZ260" s="666"/>
      <c r="MIA260" s="666"/>
      <c r="MIB260" s="666"/>
      <c r="MIC260" s="666"/>
      <c r="MID260" s="666"/>
      <c r="MIE260" s="666"/>
      <c r="MIF260" s="666"/>
      <c r="MIG260" s="666"/>
      <c r="MIH260" s="666"/>
      <c r="MII260" s="666"/>
      <c r="MIJ260" s="666"/>
      <c r="MIK260" s="666"/>
      <c r="MIL260" s="666"/>
      <c r="MIM260" s="666"/>
      <c r="MIN260" s="666"/>
      <c r="MIO260" s="666"/>
      <c r="MIP260" s="666"/>
      <c r="MIQ260" s="666"/>
      <c r="MIR260" s="680"/>
      <c r="MIS260" s="666"/>
      <c r="MIT260" s="666"/>
      <c r="MIU260" s="666"/>
      <c r="MIV260" s="666"/>
      <c r="MIW260" s="666"/>
      <c r="MIX260" s="666"/>
      <c r="MIY260" s="666"/>
      <c r="MIZ260" s="666"/>
      <c r="MJA260" s="666"/>
      <c r="MJB260" s="666"/>
      <c r="MJC260" s="666"/>
      <c r="MJD260" s="666"/>
      <c r="MJE260" s="666"/>
      <c r="MJF260" s="666"/>
      <c r="MJG260" s="666"/>
      <c r="MJH260" s="666"/>
      <c r="MJI260" s="666"/>
      <c r="MJJ260" s="666"/>
      <c r="MJK260" s="666"/>
      <c r="MJL260" s="680"/>
      <c r="MJM260" s="666"/>
      <c r="MJN260" s="666"/>
      <c r="MJO260" s="666"/>
      <c r="MJP260" s="666"/>
      <c r="MJQ260" s="666"/>
      <c r="MJR260" s="666"/>
      <c r="MJS260" s="666"/>
      <c r="MJT260" s="666"/>
      <c r="MJU260" s="666"/>
      <c r="MJV260" s="666"/>
      <c r="MJW260" s="666"/>
      <c r="MJX260" s="666"/>
      <c r="MJY260" s="666"/>
      <c r="MJZ260" s="666"/>
      <c r="MKA260" s="666"/>
      <c r="MKB260" s="666"/>
      <c r="MKC260" s="666"/>
      <c r="MKD260" s="666"/>
      <c r="MKE260" s="666"/>
      <c r="MKF260" s="680"/>
      <c r="MKG260" s="666"/>
      <c r="MKH260" s="666"/>
      <c r="MKI260" s="666"/>
      <c r="MKJ260" s="666"/>
      <c r="MKK260" s="666"/>
      <c r="MKL260" s="666"/>
      <c r="MKM260" s="666"/>
      <c r="MKN260" s="666"/>
      <c r="MKO260" s="666"/>
      <c r="MKP260" s="666"/>
      <c r="MKQ260" s="666"/>
      <c r="MKR260" s="666"/>
      <c r="MKS260" s="666"/>
      <c r="MKT260" s="666"/>
      <c r="MKU260" s="666"/>
      <c r="MKV260" s="666"/>
      <c r="MKW260" s="666"/>
      <c r="MKX260" s="666"/>
      <c r="MKY260" s="666"/>
      <c r="MKZ260" s="680"/>
      <c r="MLA260" s="666"/>
      <c r="MLB260" s="666"/>
      <c r="MLC260" s="666"/>
      <c r="MLD260" s="666"/>
      <c r="MLE260" s="666"/>
      <c r="MLF260" s="666"/>
      <c r="MLG260" s="666"/>
      <c r="MLH260" s="666"/>
      <c r="MLI260" s="666"/>
      <c r="MLJ260" s="666"/>
      <c r="MLK260" s="666"/>
      <c r="MLL260" s="666"/>
      <c r="MLM260" s="666"/>
      <c r="MLN260" s="666"/>
      <c r="MLO260" s="666"/>
      <c r="MLP260" s="666"/>
      <c r="MLQ260" s="666"/>
      <c r="MLR260" s="666"/>
      <c r="MLS260" s="666"/>
      <c r="MLT260" s="680"/>
      <c r="MLU260" s="666"/>
      <c r="MLV260" s="666"/>
      <c r="MLW260" s="666"/>
      <c r="MLX260" s="666"/>
      <c r="MLY260" s="666"/>
      <c r="MLZ260" s="666"/>
      <c r="MMA260" s="666"/>
      <c r="MMB260" s="666"/>
      <c r="MMC260" s="666"/>
      <c r="MMD260" s="666"/>
      <c r="MME260" s="666"/>
      <c r="MMF260" s="666"/>
      <c r="MMG260" s="666"/>
      <c r="MMH260" s="666"/>
      <c r="MMI260" s="666"/>
      <c r="MMJ260" s="666"/>
      <c r="MMK260" s="666"/>
      <c r="MML260" s="666"/>
      <c r="MMM260" s="666"/>
      <c r="MMN260" s="680"/>
      <c r="MMO260" s="666"/>
      <c r="MMP260" s="666"/>
      <c r="MMQ260" s="666"/>
      <c r="MMR260" s="666"/>
      <c r="MMS260" s="666"/>
      <c r="MMT260" s="666"/>
      <c r="MMU260" s="666"/>
      <c r="MMV260" s="666"/>
      <c r="MMW260" s="666"/>
      <c r="MMX260" s="666"/>
      <c r="MMY260" s="666"/>
      <c r="MMZ260" s="666"/>
      <c r="MNA260" s="666"/>
      <c r="MNB260" s="666"/>
      <c r="MNC260" s="666"/>
      <c r="MND260" s="666"/>
      <c r="MNE260" s="666"/>
      <c r="MNF260" s="666"/>
      <c r="MNG260" s="666"/>
      <c r="MNH260" s="680"/>
      <c r="MNI260" s="666"/>
      <c r="MNJ260" s="666"/>
      <c r="MNK260" s="666"/>
      <c r="MNL260" s="666"/>
      <c r="MNM260" s="666"/>
      <c r="MNN260" s="666"/>
      <c r="MNO260" s="666"/>
      <c r="MNP260" s="666"/>
      <c r="MNQ260" s="666"/>
      <c r="MNR260" s="666"/>
      <c r="MNS260" s="666"/>
      <c r="MNT260" s="666"/>
      <c r="MNU260" s="666"/>
      <c r="MNV260" s="666"/>
      <c r="MNW260" s="666"/>
      <c r="MNX260" s="666"/>
      <c r="MNY260" s="666"/>
      <c r="MNZ260" s="666"/>
      <c r="MOA260" s="666"/>
      <c r="MOB260" s="680"/>
      <c r="MOC260" s="666"/>
      <c r="MOD260" s="666"/>
      <c r="MOE260" s="666"/>
      <c r="MOF260" s="666"/>
      <c r="MOG260" s="666"/>
      <c r="MOH260" s="666"/>
      <c r="MOI260" s="666"/>
      <c r="MOJ260" s="666"/>
      <c r="MOK260" s="666"/>
      <c r="MOL260" s="666"/>
      <c r="MOM260" s="666"/>
      <c r="MON260" s="666"/>
      <c r="MOO260" s="666"/>
      <c r="MOP260" s="666"/>
      <c r="MOQ260" s="666"/>
      <c r="MOR260" s="666"/>
      <c r="MOS260" s="666"/>
      <c r="MOT260" s="666"/>
      <c r="MOU260" s="666"/>
      <c r="MOV260" s="680"/>
      <c r="MOW260" s="666"/>
      <c r="MOX260" s="666"/>
      <c r="MOY260" s="666"/>
      <c r="MOZ260" s="666"/>
      <c r="MPA260" s="666"/>
      <c r="MPB260" s="666"/>
      <c r="MPC260" s="666"/>
      <c r="MPD260" s="666"/>
      <c r="MPE260" s="666"/>
      <c r="MPF260" s="666"/>
      <c r="MPG260" s="666"/>
      <c r="MPH260" s="666"/>
      <c r="MPI260" s="666"/>
      <c r="MPJ260" s="666"/>
      <c r="MPK260" s="666"/>
      <c r="MPL260" s="666"/>
      <c r="MPM260" s="666"/>
      <c r="MPN260" s="666"/>
      <c r="MPO260" s="666"/>
      <c r="MPP260" s="680"/>
      <c r="MPQ260" s="666"/>
      <c r="MPR260" s="666"/>
      <c r="MPS260" s="666"/>
      <c r="MPT260" s="666"/>
      <c r="MPU260" s="666"/>
      <c r="MPV260" s="666"/>
      <c r="MPW260" s="666"/>
      <c r="MPX260" s="666"/>
      <c r="MPY260" s="666"/>
      <c r="MPZ260" s="666"/>
      <c r="MQA260" s="666"/>
      <c r="MQB260" s="666"/>
      <c r="MQC260" s="666"/>
      <c r="MQD260" s="666"/>
      <c r="MQE260" s="666"/>
      <c r="MQF260" s="666"/>
      <c r="MQG260" s="666"/>
      <c r="MQH260" s="666"/>
      <c r="MQI260" s="666"/>
      <c r="MQJ260" s="680"/>
      <c r="MQK260" s="666"/>
      <c r="MQL260" s="666"/>
      <c r="MQM260" s="666"/>
      <c r="MQN260" s="666"/>
      <c r="MQO260" s="666"/>
      <c r="MQP260" s="666"/>
      <c r="MQQ260" s="666"/>
      <c r="MQR260" s="666"/>
      <c r="MQS260" s="666"/>
      <c r="MQT260" s="666"/>
      <c r="MQU260" s="666"/>
      <c r="MQV260" s="666"/>
      <c r="MQW260" s="666"/>
      <c r="MQX260" s="666"/>
      <c r="MQY260" s="666"/>
      <c r="MQZ260" s="666"/>
      <c r="MRA260" s="666"/>
      <c r="MRB260" s="666"/>
      <c r="MRC260" s="666"/>
      <c r="MRD260" s="680"/>
      <c r="MRE260" s="666"/>
      <c r="MRF260" s="666"/>
      <c r="MRG260" s="666"/>
      <c r="MRH260" s="666"/>
      <c r="MRI260" s="666"/>
      <c r="MRJ260" s="666"/>
      <c r="MRK260" s="666"/>
      <c r="MRL260" s="666"/>
      <c r="MRM260" s="666"/>
      <c r="MRN260" s="666"/>
      <c r="MRO260" s="666"/>
      <c r="MRP260" s="666"/>
      <c r="MRQ260" s="666"/>
      <c r="MRR260" s="666"/>
      <c r="MRS260" s="666"/>
      <c r="MRT260" s="666"/>
      <c r="MRU260" s="666"/>
      <c r="MRV260" s="666"/>
      <c r="MRW260" s="666"/>
      <c r="MRX260" s="680"/>
      <c r="MRY260" s="666"/>
      <c r="MRZ260" s="666"/>
      <c r="MSA260" s="666"/>
      <c r="MSB260" s="666"/>
      <c r="MSC260" s="666"/>
      <c r="MSD260" s="666"/>
      <c r="MSE260" s="666"/>
      <c r="MSF260" s="666"/>
      <c r="MSG260" s="666"/>
      <c r="MSH260" s="666"/>
      <c r="MSI260" s="666"/>
      <c r="MSJ260" s="666"/>
      <c r="MSK260" s="666"/>
      <c r="MSL260" s="666"/>
      <c r="MSM260" s="666"/>
      <c r="MSN260" s="666"/>
      <c r="MSO260" s="666"/>
      <c r="MSP260" s="666"/>
      <c r="MSQ260" s="666"/>
      <c r="MSR260" s="680"/>
      <c r="MSS260" s="666"/>
      <c r="MST260" s="666"/>
      <c r="MSU260" s="666"/>
      <c r="MSV260" s="666"/>
      <c r="MSW260" s="666"/>
      <c r="MSX260" s="666"/>
      <c r="MSY260" s="666"/>
      <c r="MSZ260" s="666"/>
      <c r="MTA260" s="666"/>
      <c r="MTB260" s="666"/>
      <c r="MTC260" s="666"/>
      <c r="MTD260" s="666"/>
      <c r="MTE260" s="666"/>
      <c r="MTF260" s="666"/>
      <c r="MTG260" s="666"/>
      <c r="MTH260" s="666"/>
      <c r="MTI260" s="666"/>
      <c r="MTJ260" s="666"/>
      <c r="MTK260" s="666"/>
      <c r="MTL260" s="680"/>
      <c r="MTM260" s="666"/>
      <c r="MTN260" s="666"/>
      <c r="MTO260" s="666"/>
      <c r="MTP260" s="666"/>
      <c r="MTQ260" s="666"/>
      <c r="MTR260" s="666"/>
      <c r="MTS260" s="666"/>
      <c r="MTT260" s="666"/>
      <c r="MTU260" s="666"/>
      <c r="MTV260" s="666"/>
      <c r="MTW260" s="666"/>
      <c r="MTX260" s="666"/>
      <c r="MTY260" s="666"/>
      <c r="MTZ260" s="666"/>
      <c r="MUA260" s="666"/>
      <c r="MUB260" s="666"/>
      <c r="MUC260" s="666"/>
      <c r="MUD260" s="666"/>
      <c r="MUE260" s="666"/>
      <c r="MUF260" s="680"/>
      <c r="MUG260" s="666"/>
      <c r="MUH260" s="666"/>
      <c r="MUI260" s="666"/>
      <c r="MUJ260" s="666"/>
      <c r="MUK260" s="666"/>
      <c r="MUL260" s="666"/>
      <c r="MUM260" s="666"/>
      <c r="MUN260" s="666"/>
      <c r="MUO260" s="666"/>
      <c r="MUP260" s="666"/>
      <c r="MUQ260" s="666"/>
      <c r="MUR260" s="666"/>
      <c r="MUS260" s="666"/>
      <c r="MUT260" s="666"/>
      <c r="MUU260" s="666"/>
      <c r="MUV260" s="666"/>
      <c r="MUW260" s="666"/>
      <c r="MUX260" s="666"/>
      <c r="MUY260" s="666"/>
      <c r="MUZ260" s="680"/>
      <c r="MVA260" s="666"/>
      <c r="MVB260" s="666"/>
      <c r="MVC260" s="666"/>
      <c r="MVD260" s="666"/>
      <c r="MVE260" s="666"/>
      <c r="MVF260" s="666"/>
      <c r="MVG260" s="666"/>
      <c r="MVH260" s="666"/>
      <c r="MVI260" s="666"/>
      <c r="MVJ260" s="666"/>
      <c r="MVK260" s="666"/>
      <c r="MVL260" s="666"/>
      <c r="MVM260" s="666"/>
      <c r="MVN260" s="666"/>
      <c r="MVO260" s="666"/>
      <c r="MVP260" s="666"/>
      <c r="MVQ260" s="666"/>
      <c r="MVR260" s="666"/>
      <c r="MVS260" s="666"/>
      <c r="MVT260" s="680"/>
      <c r="MVU260" s="666"/>
      <c r="MVV260" s="666"/>
      <c r="MVW260" s="666"/>
      <c r="MVX260" s="666"/>
      <c r="MVY260" s="666"/>
      <c r="MVZ260" s="666"/>
      <c r="MWA260" s="666"/>
      <c r="MWB260" s="666"/>
      <c r="MWC260" s="666"/>
      <c r="MWD260" s="666"/>
      <c r="MWE260" s="666"/>
      <c r="MWF260" s="666"/>
      <c r="MWG260" s="666"/>
      <c r="MWH260" s="666"/>
      <c r="MWI260" s="666"/>
      <c r="MWJ260" s="666"/>
      <c r="MWK260" s="666"/>
      <c r="MWL260" s="666"/>
      <c r="MWM260" s="666"/>
      <c r="MWN260" s="680"/>
      <c r="MWO260" s="666"/>
      <c r="MWP260" s="666"/>
      <c r="MWQ260" s="666"/>
      <c r="MWR260" s="666"/>
      <c r="MWS260" s="666"/>
      <c r="MWT260" s="666"/>
      <c r="MWU260" s="666"/>
      <c r="MWV260" s="666"/>
      <c r="MWW260" s="666"/>
      <c r="MWX260" s="666"/>
      <c r="MWY260" s="666"/>
      <c r="MWZ260" s="666"/>
      <c r="MXA260" s="666"/>
      <c r="MXB260" s="666"/>
      <c r="MXC260" s="666"/>
      <c r="MXD260" s="666"/>
      <c r="MXE260" s="666"/>
      <c r="MXF260" s="666"/>
      <c r="MXG260" s="666"/>
      <c r="MXH260" s="680"/>
      <c r="MXI260" s="666"/>
      <c r="MXJ260" s="666"/>
      <c r="MXK260" s="666"/>
      <c r="MXL260" s="666"/>
      <c r="MXM260" s="666"/>
      <c r="MXN260" s="666"/>
      <c r="MXO260" s="666"/>
      <c r="MXP260" s="666"/>
      <c r="MXQ260" s="666"/>
      <c r="MXR260" s="666"/>
      <c r="MXS260" s="666"/>
      <c r="MXT260" s="666"/>
      <c r="MXU260" s="666"/>
      <c r="MXV260" s="666"/>
      <c r="MXW260" s="666"/>
      <c r="MXX260" s="666"/>
      <c r="MXY260" s="666"/>
      <c r="MXZ260" s="666"/>
      <c r="MYA260" s="666"/>
      <c r="MYB260" s="680"/>
      <c r="MYC260" s="666"/>
      <c r="MYD260" s="666"/>
      <c r="MYE260" s="666"/>
      <c r="MYF260" s="666"/>
      <c r="MYG260" s="666"/>
      <c r="MYH260" s="666"/>
      <c r="MYI260" s="666"/>
      <c r="MYJ260" s="666"/>
      <c r="MYK260" s="666"/>
      <c r="MYL260" s="666"/>
      <c r="MYM260" s="666"/>
      <c r="MYN260" s="666"/>
      <c r="MYO260" s="666"/>
      <c r="MYP260" s="666"/>
      <c r="MYQ260" s="666"/>
      <c r="MYR260" s="666"/>
      <c r="MYS260" s="666"/>
      <c r="MYT260" s="666"/>
      <c r="MYU260" s="666"/>
      <c r="MYV260" s="680"/>
      <c r="MYW260" s="666"/>
      <c r="MYX260" s="666"/>
      <c r="MYY260" s="666"/>
      <c r="MYZ260" s="666"/>
      <c r="MZA260" s="666"/>
      <c r="MZB260" s="666"/>
      <c r="MZC260" s="666"/>
      <c r="MZD260" s="666"/>
      <c r="MZE260" s="666"/>
      <c r="MZF260" s="666"/>
      <c r="MZG260" s="666"/>
      <c r="MZH260" s="666"/>
      <c r="MZI260" s="666"/>
      <c r="MZJ260" s="666"/>
      <c r="MZK260" s="666"/>
      <c r="MZL260" s="666"/>
      <c r="MZM260" s="666"/>
      <c r="MZN260" s="666"/>
      <c r="MZO260" s="666"/>
      <c r="MZP260" s="680"/>
      <c r="MZQ260" s="666"/>
      <c r="MZR260" s="666"/>
      <c r="MZS260" s="666"/>
      <c r="MZT260" s="666"/>
      <c r="MZU260" s="666"/>
      <c r="MZV260" s="666"/>
      <c r="MZW260" s="666"/>
      <c r="MZX260" s="666"/>
      <c r="MZY260" s="666"/>
      <c r="MZZ260" s="666"/>
      <c r="NAA260" s="666"/>
      <c r="NAB260" s="666"/>
      <c r="NAC260" s="666"/>
      <c r="NAD260" s="666"/>
      <c r="NAE260" s="666"/>
      <c r="NAF260" s="666"/>
      <c r="NAG260" s="666"/>
      <c r="NAH260" s="666"/>
      <c r="NAI260" s="666"/>
      <c r="NAJ260" s="680"/>
      <c r="NAK260" s="666"/>
      <c r="NAL260" s="666"/>
      <c r="NAM260" s="666"/>
      <c r="NAN260" s="666"/>
      <c r="NAO260" s="666"/>
      <c r="NAP260" s="666"/>
      <c r="NAQ260" s="666"/>
      <c r="NAR260" s="666"/>
      <c r="NAS260" s="666"/>
      <c r="NAT260" s="666"/>
      <c r="NAU260" s="666"/>
      <c r="NAV260" s="666"/>
      <c r="NAW260" s="666"/>
      <c r="NAX260" s="666"/>
      <c r="NAY260" s="666"/>
      <c r="NAZ260" s="666"/>
      <c r="NBA260" s="666"/>
      <c r="NBB260" s="666"/>
      <c r="NBC260" s="666"/>
      <c r="NBD260" s="680"/>
      <c r="NBE260" s="666"/>
      <c r="NBF260" s="666"/>
      <c r="NBG260" s="666"/>
      <c r="NBH260" s="666"/>
      <c r="NBI260" s="666"/>
      <c r="NBJ260" s="666"/>
      <c r="NBK260" s="666"/>
      <c r="NBL260" s="666"/>
      <c r="NBM260" s="666"/>
      <c r="NBN260" s="666"/>
      <c r="NBO260" s="666"/>
      <c r="NBP260" s="666"/>
      <c r="NBQ260" s="666"/>
      <c r="NBR260" s="666"/>
      <c r="NBS260" s="666"/>
      <c r="NBT260" s="666"/>
      <c r="NBU260" s="666"/>
      <c r="NBV260" s="666"/>
      <c r="NBW260" s="666"/>
      <c r="NBX260" s="680"/>
      <c r="NBY260" s="666"/>
      <c r="NBZ260" s="666"/>
      <c r="NCA260" s="666"/>
      <c r="NCB260" s="666"/>
      <c r="NCC260" s="666"/>
      <c r="NCD260" s="666"/>
      <c r="NCE260" s="666"/>
      <c r="NCF260" s="666"/>
      <c r="NCG260" s="666"/>
      <c r="NCH260" s="666"/>
      <c r="NCI260" s="666"/>
      <c r="NCJ260" s="666"/>
      <c r="NCK260" s="666"/>
      <c r="NCL260" s="666"/>
      <c r="NCM260" s="666"/>
      <c r="NCN260" s="666"/>
      <c r="NCO260" s="666"/>
      <c r="NCP260" s="666"/>
      <c r="NCQ260" s="666"/>
      <c r="NCR260" s="680"/>
      <c r="NCS260" s="666"/>
      <c r="NCT260" s="666"/>
      <c r="NCU260" s="666"/>
      <c r="NCV260" s="666"/>
      <c r="NCW260" s="666"/>
      <c r="NCX260" s="666"/>
      <c r="NCY260" s="666"/>
      <c r="NCZ260" s="666"/>
      <c r="NDA260" s="666"/>
      <c r="NDB260" s="666"/>
      <c r="NDC260" s="666"/>
      <c r="NDD260" s="666"/>
      <c r="NDE260" s="666"/>
      <c r="NDF260" s="666"/>
      <c r="NDG260" s="666"/>
      <c r="NDH260" s="666"/>
      <c r="NDI260" s="666"/>
      <c r="NDJ260" s="666"/>
      <c r="NDK260" s="666"/>
      <c r="NDL260" s="680"/>
      <c r="NDM260" s="666"/>
      <c r="NDN260" s="666"/>
      <c r="NDO260" s="666"/>
      <c r="NDP260" s="666"/>
      <c r="NDQ260" s="666"/>
      <c r="NDR260" s="666"/>
      <c r="NDS260" s="666"/>
      <c r="NDT260" s="666"/>
      <c r="NDU260" s="666"/>
      <c r="NDV260" s="666"/>
      <c r="NDW260" s="666"/>
      <c r="NDX260" s="666"/>
      <c r="NDY260" s="666"/>
      <c r="NDZ260" s="666"/>
      <c r="NEA260" s="666"/>
      <c r="NEB260" s="666"/>
      <c r="NEC260" s="666"/>
      <c r="NED260" s="666"/>
      <c r="NEE260" s="666"/>
      <c r="NEF260" s="680"/>
      <c r="NEG260" s="666"/>
      <c r="NEH260" s="666"/>
      <c r="NEI260" s="666"/>
      <c r="NEJ260" s="666"/>
      <c r="NEK260" s="666"/>
      <c r="NEL260" s="666"/>
      <c r="NEM260" s="666"/>
      <c r="NEN260" s="666"/>
      <c r="NEO260" s="666"/>
      <c r="NEP260" s="666"/>
      <c r="NEQ260" s="666"/>
      <c r="NER260" s="666"/>
      <c r="NES260" s="666"/>
      <c r="NET260" s="666"/>
      <c r="NEU260" s="666"/>
      <c r="NEV260" s="666"/>
      <c r="NEW260" s="666"/>
      <c r="NEX260" s="666"/>
      <c r="NEY260" s="666"/>
      <c r="NEZ260" s="680"/>
      <c r="NFA260" s="666"/>
      <c r="NFB260" s="666"/>
      <c r="NFC260" s="666"/>
      <c r="NFD260" s="666"/>
      <c r="NFE260" s="666"/>
      <c r="NFF260" s="666"/>
      <c r="NFG260" s="666"/>
      <c r="NFH260" s="666"/>
      <c r="NFI260" s="666"/>
      <c r="NFJ260" s="666"/>
      <c r="NFK260" s="666"/>
      <c r="NFL260" s="666"/>
      <c r="NFM260" s="666"/>
      <c r="NFN260" s="666"/>
      <c r="NFO260" s="666"/>
      <c r="NFP260" s="666"/>
      <c r="NFQ260" s="666"/>
      <c r="NFR260" s="666"/>
      <c r="NFS260" s="666"/>
      <c r="NFT260" s="680"/>
      <c r="NFU260" s="666"/>
      <c r="NFV260" s="666"/>
      <c r="NFW260" s="666"/>
      <c r="NFX260" s="666"/>
      <c r="NFY260" s="666"/>
      <c r="NFZ260" s="666"/>
      <c r="NGA260" s="666"/>
      <c r="NGB260" s="666"/>
      <c r="NGC260" s="666"/>
      <c r="NGD260" s="666"/>
      <c r="NGE260" s="666"/>
      <c r="NGF260" s="666"/>
      <c r="NGG260" s="666"/>
      <c r="NGH260" s="666"/>
      <c r="NGI260" s="666"/>
      <c r="NGJ260" s="666"/>
      <c r="NGK260" s="666"/>
      <c r="NGL260" s="666"/>
      <c r="NGM260" s="666"/>
      <c r="NGN260" s="680"/>
      <c r="NGO260" s="666"/>
      <c r="NGP260" s="666"/>
      <c r="NGQ260" s="666"/>
      <c r="NGR260" s="666"/>
      <c r="NGS260" s="666"/>
      <c r="NGT260" s="666"/>
      <c r="NGU260" s="666"/>
      <c r="NGV260" s="666"/>
      <c r="NGW260" s="666"/>
      <c r="NGX260" s="666"/>
      <c r="NGY260" s="666"/>
      <c r="NGZ260" s="666"/>
      <c r="NHA260" s="666"/>
      <c r="NHB260" s="666"/>
      <c r="NHC260" s="666"/>
      <c r="NHD260" s="666"/>
      <c r="NHE260" s="666"/>
      <c r="NHF260" s="666"/>
      <c r="NHG260" s="666"/>
      <c r="NHH260" s="680"/>
      <c r="NHI260" s="666"/>
      <c r="NHJ260" s="666"/>
      <c r="NHK260" s="666"/>
      <c r="NHL260" s="666"/>
      <c r="NHM260" s="666"/>
      <c r="NHN260" s="666"/>
      <c r="NHO260" s="666"/>
      <c r="NHP260" s="666"/>
      <c r="NHQ260" s="666"/>
      <c r="NHR260" s="666"/>
      <c r="NHS260" s="666"/>
      <c r="NHT260" s="666"/>
      <c r="NHU260" s="666"/>
      <c r="NHV260" s="666"/>
      <c r="NHW260" s="666"/>
      <c r="NHX260" s="666"/>
      <c r="NHY260" s="666"/>
      <c r="NHZ260" s="666"/>
      <c r="NIA260" s="666"/>
      <c r="NIB260" s="680"/>
      <c r="NIC260" s="666"/>
      <c r="NID260" s="666"/>
      <c r="NIE260" s="666"/>
      <c r="NIF260" s="666"/>
      <c r="NIG260" s="666"/>
      <c r="NIH260" s="666"/>
      <c r="NII260" s="666"/>
      <c r="NIJ260" s="666"/>
      <c r="NIK260" s="666"/>
      <c r="NIL260" s="666"/>
      <c r="NIM260" s="666"/>
      <c r="NIN260" s="666"/>
      <c r="NIO260" s="666"/>
      <c r="NIP260" s="666"/>
      <c r="NIQ260" s="666"/>
      <c r="NIR260" s="666"/>
      <c r="NIS260" s="666"/>
      <c r="NIT260" s="666"/>
      <c r="NIU260" s="666"/>
      <c r="NIV260" s="680"/>
      <c r="NIW260" s="666"/>
      <c r="NIX260" s="666"/>
      <c r="NIY260" s="666"/>
      <c r="NIZ260" s="666"/>
      <c r="NJA260" s="666"/>
      <c r="NJB260" s="666"/>
      <c r="NJC260" s="666"/>
      <c r="NJD260" s="666"/>
      <c r="NJE260" s="666"/>
      <c r="NJF260" s="666"/>
      <c r="NJG260" s="666"/>
      <c r="NJH260" s="666"/>
      <c r="NJI260" s="666"/>
      <c r="NJJ260" s="666"/>
      <c r="NJK260" s="666"/>
      <c r="NJL260" s="666"/>
      <c r="NJM260" s="666"/>
      <c r="NJN260" s="666"/>
      <c r="NJO260" s="666"/>
      <c r="NJP260" s="680"/>
      <c r="NJQ260" s="666"/>
      <c r="NJR260" s="666"/>
      <c r="NJS260" s="666"/>
      <c r="NJT260" s="666"/>
      <c r="NJU260" s="666"/>
      <c r="NJV260" s="666"/>
      <c r="NJW260" s="666"/>
      <c r="NJX260" s="666"/>
      <c r="NJY260" s="666"/>
      <c r="NJZ260" s="666"/>
      <c r="NKA260" s="666"/>
      <c r="NKB260" s="666"/>
      <c r="NKC260" s="666"/>
      <c r="NKD260" s="666"/>
      <c r="NKE260" s="666"/>
      <c r="NKF260" s="666"/>
      <c r="NKG260" s="666"/>
      <c r="NKH260" s="666"/>
      <c r="NKI260" s="666"/>
      <c r="NKJ260" s="680"/>
      <c r="NKK260" s="666"/>
      <c r="NKL260" s="666"/>
      <c r="NKM260" s="666"/>
      <c r="NKN260" s="666"/>
      <c r="NKO260" s="666"/>
      <c r="NKP260" s="666"/>
      <c r="NKQ260" s="666"/>
      <c r="NKR260" s="666"/>
      <c r="NKS260" s="666"/>
      <c r="NKT260" s="666"/>
      <c r="NKU260" s="666"/>
      <c r="NKV260" s="666"/>
      <c r="NKW260" s="666"/>
      <c r="NKX260" s="666"/>
      <c r="NKY260" s="666"/>
      <c r="NKZ260" s="666"/>
      <c r="NLA260" s="666"/>
      <c r="NLB260" s="666"/>
      <c r="NLC260" s="666"/>
      <c r="NLD260" s="680"/>
      <c r="NLE260" s="666"/>
      <c r="NLF260" s="666"/>
      <c r="NLG260" s="666"/>
      <c r="NLH260" s="666"/>
      <c r="NLI260" s="666"/>
      <c r="NLJ260" s="666"/>
      <c r="NLK260" s="666"/>
      <c r="NLL260" s="666"/>
      <c r="NLM260" s="666"/>
      <c r="NLN260" s="666"/>
      <c r="NLO260" s="666"/>
      <c r="NLP260" s="666"/>
      <c r="NLQ260" s="666"/>
      <c r="NLR260" s="666"/>
      <c r="NLS260" s="666"/>
      <c r="NLT260" s="666"/>
      <c r="NLU260" s="666"/>
      <c r="NLV260" s="666"/>
      <c r="NLW260" s="666"/>
      <c r="NLX260" s="680"/>
      <c r="NLY260" s="666"/>
      <c r="NLZ260" s="666"/>
      <c r="NMA260" s="666"/>
      <c r="NMB260" s="666"/>
      <c r="NMC260" s="666"/>
      <c r="NMD260" s="666"/>
      <c r="NME260" s="666"/>
      <c r="NMF260" s="666"/>
      <c r="NMG260" s="666"/>
      <c r="NMH260" s="666"/>
      <c r="NMI260" s="666"/>
      <c r="NMJ260" s="666"/>
      <c r="NMK260" s="666"/>
      <c r="NML260" s="666"/>
      <c r="NMM260" s="666"/>
      <c r="NMN260" s="666"/>
      <c r="NMO260" s="666"/>
      <c r="NMP260" s="666"/>
      <c r="NMQ260" s="666"/>
      <c r="NMR260" s="680"/>
      <c r="NMS260" s="666"/>
      <c r="NMT260" s="666"/>
      <c r="NMU260" s="666"/>
      <c r="NMV260" s="666"/>
      <c r="NMW260" s="666"/>
      <c r="NMX260" s="666"/>
      <c r="NMY260" s="666"/>
      <c r="NMZ260" s="666"/>
      <c r="NNA260" s="666"/>
      <c r="NNB260" s="666"/>
      <c r="NNC260" s="666"/>
      <c r="NND260" s="666"/>
      <c r="NNE260" s="666"/>
      <c r="NNF260" s="666"/>
      <c r="NNG260" s="666"/>
      <c r="NNH260" s="666"/>
      <c r="NNI260" s="666"/>
      <c r="NNJ260" s="666"/>
      <c r="NNK260" s="666"/>
      <c r="NNL260" s="680"/>
      <c r="NNM260" s="666"/>
      <c r="NNN260" s="666"/>
      <c r="NNO260" s="666"/>
      <c r="NNP260" s="666"/>
      <c r="NNQ260" s="666"/>
      <c r="NNR260" s="666"/>
      <c r="NNS260" s="666"/>
      <c r="NNT260" s="666"/>
      <c r="NNU260" s="666"/>
      <c r="NNV260" s="666"/>
      <c r="NNW260" s="666"/>
      <c r="NNX260" s="666"/>
      <c r="NNY260" s="666"/>
      <c r="NNZ260" s="666"/>
      <c r="NOA260" s="666"/>
      <c r="NOB260" s="666"/>
      <c r="NOC260" s="666"/>
      <c r="NOD260" s="666"/>
      <c r="NOE260" s="666"/>
      <c r="NOF260" s="680"/>
      <c r="NOG260" s="666"/>
      <c r="NOH260" s="666"/>
      <c r="NOI260" s="666"/>
      <c r="NOJ260" s="666"/>
      <c r="NOK260" s="666"/>
      <c r="NOL260" s="666"/>
      <c r="NOM260" s="666"/>
      <c r="NON260" s="666"/>
      <c r="NOO260" s="666"/>
      <c r="NOP260" s="666"/>
      <c r="NOQ260" s="666"/>
      <c r="NOR260" s="666"/>
      <c r="NOS260" s="666"/>
      <c r="NOT260" s="666"/>
      <c r="NOU260" s="666"/>
      <c r="NOV260" s="666"/>
      <c r="NOW260" s="666"/>
      <c r="NOX260" s="666"/>
      <c r="NOY260" s="666"/>
      <c r="NOZ260" s="680"/>
      <c r="NPA260" s="666"/>
      <c r="NPB260" s="666"/>
      <c r="NPC260" s="666"/>
      <c r="NPD260" s="666"/>
      <c r="NPE260" s="666"/>
      <c r="NPF260" s="666"/>
      <c r="NPG260" s="666"/>
      <c r="NPH260" s="666"/>
      <c r="NPI260" s="666"/>
      <c r="NPJ260" s="666"/>
      <c r="NPK260" s="666"/>
      <c r="NPL260" s="666"/>
      <c r="NPM260" s="666"/>
      <c r="NPN260" s="666"/>
      <c r="NPO260" s="666"/>
      <c r="NPP260" s="666"/>
      <c r="NPQ260" s="666"/>
      <c r="NPR260" s="666"/>
      <c r="NPS260" s="666"/>
      <c r="NPT260" s="680"/>
      <c r="NPU260" s="666"/>
      <c r="NPV260" s="666"/>
      <c r="NPW260" s="666"/>
      <c r="NPX260" s="666"/>
      <c r="NPY260" s="666"/>
      <c r="NPZ260" s="666"/>
      <c r="NQA260" s="666"/>
      <c r="NQB260" s="666"/>
      <c r="NQC260" s="666"/>
      <c r="NQD260" s="666"/>
      <c r="NQE260" s="666"/>
      <c r="NQF260" s="666"/>
      <c r="NQG260" s="666"/>
      <c r="NQH260" s="666"/>
      <c r="NQI260" s="666"/>
      <c r="NQJ260" s="666"/>
      <c r="NQK260" s="666"/>
      <c r="NQL260" s="666"/>
      <c r="NQM260" s="666"/>
      <c r="NQN260" s="680"/>
      <c r="NQO260" s="666"/>
      <c r="NQP260" s="666"/>
      <c r="NQQ260" s="666"/>
      <c r="NQR260" s="666"/>
      <c r="NQS260" s="666"/>
      <c r="NQT260" s="666"/>
      <c r="NQU260" s="666"/>
      <c r="NQV260" s="666"/>
      <c r="NQW260" s="666"/>
      <c r="NQX260" s="666"/>
      <c r="NQY260" s="666"/>
      <c r="NQZ260" s="666"/>
      <c r="NRA260" s="666"/>
      <c r="NRB260" s="666"/>
      <c r="NRC260" s="666"/>
      <c r="NRD260" s="666"/>
      <c r="NRE260" s="666"/>
      <c r="NRF260" s="666"/>
      <c r="NRG260" s="666"/>
      <c r="NRH260" s="680"/>
      <c r="NRI260" s="666"/>
      <c r="NRJ260" s="666"/>
      <c r="NRK260" s="666"/>
      <c r="NRL260" s="666"/>
      <c r="NRM260" s="666"/>
      <c r="NRN260" s="666"/>
      <c r="NRO260" s="666"/>
      <c r="NRP260" s="666"/>
      <c r="NRQ260" s="666"/>
      <c r="NRR260" s="666"/>
      <c r="NRS260" s="666"/>
      <c r="NRT260" s="666"/>
      <c r="NRU260" s="666"/>
      <c r="NRV260" s="666"/>
      <c r="NRW260" s="666"/>
      <c r="NRX260" s="666"/>
      <c r="NRY260" s="666"/>
      <c r="NRZ260" s="666"/>
      <c r="NSA260" s="666"/>
      <c r="NSB260" s="680"/>
      <c r="NSC260" s="666"/>
      <c r="NSD260" s="666"/>
      <c r="NSE260" s="666"/>
      <c r="NSF260" s="666"/>
      <c r="NSG260" s="666"/>
      <c r="NSH260" s="666"/>
      <c r="NSI260" s="666"/>
      <c r="NSJ260" s="666"/>
      <c r="NSK260" s="666"/>
      <c r="NSL260" s="666"/>
      <c r="NSM260" s="666"/>
      <c r="NSN260" s="666"/>
      <c r="NSO260" s="666"/>
      <c r="NSP260" s="666"/>
      <c r="NSQ260" s="666"/>
      <c r="NSR260" s="666"/>
      <c r="NSS260" s="666"/>
      <c r="NST260" s="666"/>
      <c r="NSU260" s="666"/>
      <c r="NSV260" s="680"/>
      <c r="NSW260" s="666"/>
      <c r="NSX260" s="666"/>
      <c r="NSY260" s="666"/>
      <c r="NSZ260" s="666"/>
      <c r="NTA260" s="666"/>
      <c r="NTB260" s="666"/>
      <c r="NTC260" s="666"/>
      <c r="NTD260" s="666"/>
      <c r="NTE260" s="666"/>
      <c r="NTF260" s="666"/>
      <c r="NTG260" s="666"/>
      <c r="NTH260" s="666"/>
      <c r="NTI260" s="666"/>
      <c r="NTJ260" s="666"/>
      <c r="NTK260" s="666"/>
      <c r="NTL260" s="666"/>
      <c r="NTM260" s="666"/>
      <c r="NTN260" s="666"/>
      <c r="NTO260" s="666"/>
      <c r="NTP260" s="680"/>
      <c r="NTQ260" s="666"/>
      <c r="NTR260" s="666"/>
      <c r="NTS260" s="666"/>
      <c r="NTT260" s="666"/>
      <c r="NTU260" s="666"/>
      <c r="NTV260" s="666"/>
      <c r="NTW260" s="666"/>
      <c r="NTX260" s="666"/>
      <c r="NTY260" s="666"/>
      <c r="NTZ260" s="666"/>
      <c r="NUA260" s="666"/>
      <c r="NUB260" s="666"/>
      <c r="NUC260" s="666"/>
      <c r="NUD260" s="666"/>
      <c r="NUE260" s="666"/>
      <c r="NUF260" s="666"/>
      <c r="NUG260" s="666"/>
      <c r="NUH260" s="666"/>
      <c r="NUI260" s="666"/>
      <c r="NUJ260" s="680"/>
      <c r="NUK260" s="666"/>
      <c r="NUL260" s="666"/>
      <c r="NUM260" s="666"/>
      <c r="NUN260" s="666"/>
      <c r="NUO260" s="666"/>
      <c r="NUP260" s="666"/>
      <c r="NUQ260" s="666"/>
      <c r="NUR260" s="666"/>
      <c r="NUS260" s="666"/>
      <c r="NUT260" s="666"/>
      <c r="NUU260" s="666"/>
      <c r="NUV260" s="666"/>
      <c r="NUW260" s="666"/>
      <c r="NUX260" s="666"/>
      <c r="NUY260" s="666"/>
      <c r="NUZ260" s="666"/>
      <c r="NVA260" s="666"/>
      <c r="NVB260" s="666"/>
      <c r="NVC260" s="666"/>
      <c r="NVD260" s="680"/>
      <c r="NVE260" s="666"/>
      <c r="NVF260" s="666"/>
      <c r="NVG260" s="666"/>
      <c r="NVH260" s="666"/>
      <c r="NVI260" s="666"/>
      <c r="NVJ260" s="666"/>
      <c r="NVK260" s="666"/>
      <c r="NVL260" s="666"/>
      <c r="NVM260" s="666"/>
      <c r="NVN260" s="666"/>
      <c r="NVO260" s="666"/>
      <c r="NVP260" s="666"/>
      <c r="NVQ260" s="666"/>
      <c r="NVR260" s="666"/>
      <c r="NVS260" s="666"/>
      <c r="NVT260" s="666"/>
      <c r="NVU260" s="666"/>
      <c r="NVV260" s="666"/>
      <c r="NVW260" s="666"/>
      <c r="NVX260" s="680"/>
      <c r="NVY260" s="666"/>
      <c r="NVZ260" s="666"/>
      <c r="NWA260" s="666"/>
      <c r="NWB260" s="666"/>
      <c r="NWC260" s="666"/>
      <c r="NWD260" s="666"/>
      <c r="NWE260" s="666"/>
      <c r="NWF260" s="666"/>
      <c r="NWG260" s="666"/>
      <c r="NWH260" s="666"/>
      <c r="NWI260" s="666"/>
      <c r="NWJ260" s="666"/>
      <c r="NWK260" s="666"/>
      <c r="NWL260" s="666"/>
      <c r="NWM260" s="666"/>
      <c r="NWN260" s="666"/>
      <c r="NWO260" s="666"/>
      <c r="NWP260" s="666"/>
      <c r="NWQ260" s="666"/>
      <c r="NWR260" s="680"/>
      <c r="NWS260" s="666"/>
      <c r="NWT260" s="666"/>
      <c r="NWU260" s="666"/>
      <c r="NWV260" s="666"/>
      <c r="NWW260" s="666"/>
      <c r="NWX260" s="666"/>
      <c r="NWY260" s="666"/>
      <c r="NWZ260" s="666"/>
      <c r="NXA260" s="666"/>
      <c r="NXB260" s="666"/>
      <c r="NXC260" s="666"/>
      <c r="NXD260" s="666"/>
      <c r="NXE260" s="666"/>
      <c r="NXF260" s="666"/>
      <c r="NXG260" s="666"/>
      <c r="NXH260" s="666"/>
      <c r="NXI260" s="666"/>
      <c r="NXJ260" s="666"/>
      <c r="NXK260" s="666"/>
      <c r="NXL260" s="680"/>
      <c r="NXM260" s="666"/>
      <c r="NXN260" s="666"/>
      <c r="NXO260" s="666"/>
      <c r="NXP260" s="666"/>
      <c r="NXQ260" s="666"/>
      <c r="NXR260" s="666"/>
      <c r="NXS260" s="666"/>
      <c r="NXT260" s="666"/>
      <c r="NXU260" s="666"/>
      <c r="NXV260" s="666"/>
      <c r="NXW260" s="666"/>
      <c r="NXX260" s="666"/>
      <c r="NXY260" s="666"/>
      <c r="NXZ260" s="666"/>
      <c r="NYA260" s="666"/>
      <c r="NYB260" s="666"/>
      <c r="NYC260" s="666"/>
      <c r="NYD260" s="666"/>
      <c r="NYE260" s="666"/>
      <c r="NYF260" s="680"/>
      <c r="NYG260" s="666"/>
      <c r="NYH260" s="666"/>
      <c r="NYI260" s="666"/>
      <c r="NYJ260" s="666"/>
      <c r="NYK260" s="666"/>
      <c r="NYL260" s="666"/>
      <c r="NYM260" s="666"/>
      <c r="NYN260" s="666"/>
      <c r="NYO260" s="666"/>
      <c r="NYP260" s="666"/>
      <c r="NYQ260" s="666"/>
      <c r="NYR260" s="666"/>
      <c r="NYS260" s="666"/>
      <c r="NYT260" s="666"/>
      <c r="NYU260" s="666"/>
      <c r="NYV260" s="666"/>
      <c r="NYW260" s="666"/>
      <c r="NYX260" s="666"/>
      <c r="NYY260" s="666"/>
      <c r="NYZ260" s="680"/>
      <c r="NZA260" s="666"/>
      <c r="NZB260" s="666"/>
      <c r="NZC260" s="666"/>
      <c r="NZD260" s="666"/>
      <c r="NZE260" s="666"/>
      <c r="NZF260" s="666"/>
      <c r="NZG260" s="666"/>
      <c r="NZH260" s="666"/>
      <c r="NZI260" s="666"/>
      <c r="NZJ260" s="666"/>
      <c r="NZK260" s="666"/>
      <c r="NZL260" s="666"/>
      <c r="NZM260" s="666"/>
      <c r="NZN260" s="666"/>
      <c r="NZO260" s="666"/>
      <c r="NZP260" s="666"/>
      <c r="NZQ260" s="666"/>
      <c r="NZR260" s="666"/>
      <c r="NZS260" s="666"/>
      <c r="NZT260" s="680"/>
      <c r="NZU260" s="666"/>
      <c r="NZV260" s="666"/>
      <c r="NZW260" s="666"/>
      <c r="NZX260" s="666"/>
      <c r="NZY260" s="666"/>
      <c r="NZZ260" s="666"/>
      <c r="OAA260" s="666"/>
      <c r="OAB260" s="666"/>
      <c r="OAC260" s="666"/>
      <c r="OAD260" s="666"/>
      <c r="OAE260" s="666"/>
      <c r="OAF260" s="666"/>
      <c r="OAG260" s="666"/>
      <c r="OAH260" s="666"/>
      <c r="OAI260" s="666"/>
      <c r="OAJ260" s="666"/>
      <c r="OAK260" s="666"/>
      <c r="OAL260" s="666"/>
      <c r="OAM260" s="666"/>
      <c r="OAN260" s="680"/>
      <c r="OAO260" s="666"/>
      <c r="OAP260" s="666"/>
      <c r="OAQ260" s="666"/>
      <c r="OAR260" s="666"/>
      <c r="OAS260" s="666"/>
      <c r="OAT260" s="666"/>
      <c r="OAU260" s="666"/>
      <c r="OAV260" s="666"/>
      <c r="OAW260" s="666"/>
      <c r="OAX260" s="666"/>
      <c r="OAY260" s="666"/>
      <c r="OAZ260" s="666"/>
      <c r="OBA260" s="666"/>
      <c r="OBB260" s="666"/>
      <c r="OBC260" s="666"/>
      <c r="OBD260" s="666"/>
      <c r="OBE260" s="666"/>
      <c r="OBF260" s="666"/>
      <c r="OBG260" s="666"/>
      <c r="OBH260" s="680"/>
      <c r="OBI260" s="666"/>
      <c r="OBJ260" s="666"/>
      <c r="OBK260" s="666"/>
      <c r="OBL260" s="666"/>
      <c r="OBM260" s="666"/>
      <c r="OBN260" s="666"/>
      <c r="OBO260" s="666"/>
      <c r="OBP260" s="666"/>
      <c r="OBQ260" s="666"/>
      <c r="OBR260" s="666"/>
      <c r="OBS260" s="666"/>
      <c r="OBT260" s="666"/>
      <c r="OBU260" s="666"/>
      <c r="OBV260" s="666"/>
      <c r="OBW260" s="666"/>
      <c r="OBX260" s="666"/>
      <c r="OBY260" s="666"/>
      <c r="OBZ260" s="666"/>
      <c r="OCA260" s="666"/>
      <c r="OCB260" s="680"/>
      <c r="OCC260" s="666"/>
      <c r="OCD260" s="666"/>
      <c r="OCE260" s="666"/>
      <c r="OCF260" s="666"/>
      <c r="OCG260" s="666"/>
      <c r="OCH260" s="666"/>
      <c r="OCI260" s="666"/>
      <c r="OCJ260" s="666"/>
      <c r="OCK260" s="666"/>
      <c r="OCL260" s="666"/>
      <c r="OCM260" s="666"/>
      <c r="OCN260" s="666"/>
      <c r="OCO260" s="666"/>
      <c r="OCP260" s="666"/>
      <c r="OCQ260" s="666"/>
      <c r="OCR260" s="666"/>
      <c r="OCS260" s="666"/>
      <c r="OCT260" s="666"/>
      <c r="OCU260" s="666"/>
      <c r="OCV260" s="680"/>
      <c r="OCW260" s="666"/>
      <c r="OCX260" s="666"/>
      <c r="OCY260" s="666"/>
      <c r="OCZ260" s="666"/>
      <c r="ODA260" s="666"/>
      <c r="ODB260" s="666"/>
      <c r="ODC260" s="666"/>
      <c r="ODD260" s="666"/>
      <c r="ODE260" s="666"/>
      <c r="ODF260" s="666"/>
      <c r="ODG260" s="666"/>
      <c r="ODH260" s="666"/>
      <c r="ODI260" s="666"/>
      <c r="ODJ260" s="666"/>
      <c r="ODK260" s="666"/>
      <c r="ODL260" s="666"/>
      <c r="ODM260" s="666"/>
      <c r="ODN260" s="666"/>
      <c r="ODO260" s="666"/>
      <c r="ODP260" s="680"/>
      <c r="ODQ260" s="666"/>
      <c r="ODR260" s="666"/>
      <c r="ODS260" s="666"/>
      <c r="ODT260" s="666"/>
      <c r="ODU260" s="666"/>
      <c r="ODV260" s="666"/>
      <c r="ODW260" s="666"/>
      <c r="ODX260" s="666"/>
      <c r="ODY260" s="666"/>
      <c r="ODZ260" s="666"/>
      <c r="OEA260" s="666"/>
      <c r="OEB260" s="666"/>
      <c r="OEC260" s="666"/>
      <c r="OED260" s="666"/>
      <c r="OEE260" s="666"/>
      <c r="OEF260" s="666"/>
      <c r="OEG260" s="666"/>
      <c r="OEH260" s="666"/>
      <c r="OEI260" s="666"/>
      <c r="OEJ260" s="680"/>
      <c r="OEK260" s="666"/>
      <c r="OEL260" s="666"/>
      <c r="OEM260" s="666"/>
      <c r="OEN260" s="666"/>
      <c r="OEO260" s="666"/>
      <c r="OEP260" s="666"/>
      <c r="OEQ260" s="666"/>
      <c r="OER260" s="666"/>
      <c r="OES260" s="666"/>
      <c r="OET260" s="666"/>
      <c r="OEU260" s="666"/>
      <c r="OEV260" s="666"/>
      <c r="OEW260" s="666"/>
      <c r="OEX260" s="666"/>
      <c r="OEY260" s="666"/>
      <c r="OEZ260" s="666"/>
      <c r="OFA260" s="666"/>
      <c r="OFB260" s="666"/>
      <c r="OFC260" s="666"/>
      <c r="OFD260" s="680"/>
      <c r="OFE260" s="666"/>
      <c r="OFF260" s="666"/>
      <c r="OFG260" s="666"/>
      <c r="OFH260" s="666"/>
      <c r="OFI260" s="666"/>
      <c r="OFJ260" s="666"/>
      <c r="OFK260" s="666"/>
      <c r="OFL260" s="666"/>
      <c r="OFM260" s="666"/>
      <c r="OFN260" s="666"/>
      <c r="OFO260" s="666"/>
      <c r="OFP260" s="666"/>
      <c r="OFQ260" s="666"/>
      <c r="OFR260" s="666"/>
      <c r="OFS260" s="666"/>
      <c r="OFT260" s="666"/>
      <c r="OFU260" s="666"/>
      <c r="OFV260" s="666"/>
      <c r="OFW260" s="666"/>
      <c r="OFX260" s="680"/>
      <c r="OFY260" s="666"/>
      <c r="OFZ260" s="666"/>
      <c r="OGA260" s="666"/>
      <c r="OGB260" s="666"/>
      <c r="OGC260" s="666"/>
      <c r="OGD260" s="666"/>
      <c r="OGE260" s="666"/>
      <c r="OGF260" s="666"/>
      <c r="OGG260" s="666"/>
      <c r="OGH260" s="666"/>
      <c r="OGI260" s="666"/>
      <c r="OGJ260" s="666"/>
      <c r="OGK260" s="666"/>
      <c r="OGL260" s="666"/>
      <c r="OGM260" s="666"/>
      <c r="OGN260" s="666"/>
      <c r="OGO260" s="666"/>
      <c r="OGP260" s="666"/>
      <c r="OGQ260" s="666"/>
      <c r="OGR260" s="680"/>
      <c r="OGS260" s="666"/>
      <c r="OGT260" s="666"/>
      <c r="OGU260" s="666"/>
      <c r="OGV260" s="666"/>
      <c r="OGW260" s="666"/>
      <c r="OGX260" s="666"/>
      <c r="OGY260" s="666"/>
      <c r="OGZ260" s="666"/>
      <c r="OHA260" s="666"/>
      <c r="OHB260" s="666"/>
      <c r="OHC260" s="666"/>
      <c r="OHD260" s="666"/>
      <c r="OHE260" s="666"/>
      <c r="OHF260" s="666"/>
      <c r="OHG260" s="666"/>
      <c r="OHH260" s="666"/>
      <c r="OHI260" s="666"/>
      <c r="OHJ260" s="666"/>
      <c r="OHK260" s="666"/>
      <c r="OHL260" s="680"/>
      <c r="OHM260" s="666"/>
      <c r="OHN260" s="666"/>
      <c r="OHO260" s="666"/>
      <c r="OHP260" s="666"/>
      <c r="OHQ260" s="666"/>
      <c r="OHR260" s="666"/>
      <c r="OHS260" s="666"/>
      <c r="OHT260" s="666"/>
      <c r="OHU260" s="666"/>
      <c r="OHV260" s="666"/>
      <c r="OHW260" s="666"/>
      <c r="OHX260" s="666"/>
      <c r="OHY260" s="666"/>
      <c r="OHZ260" s="666"/>
      <c r="OIA260" s="666"/>
      <c r="OIB260" s="666"/>
      <c r="OIC260" s="666"/>
      <c r="OID260" s="666"/>
      <c r="OIE260" s="666"/>
      <c r="OIF260" s="680"/>
      <c r="OIG260" s="666"/>
      <c r="OIH260" s="666"/>
      <c r="OII260" s="666"/>
      <c r="OIJ260" s="666"/>
      <c r="OIK260" s="666"/>
      <c r="OIL260" s="666"/>
      <c r="OIM260" s="666"/>
      <c r="OIN260" s="666"/>
      <c r="OIO260" s="666"/>
      <c r="OIP260" s="666"/>
      <c r="OIQ260" s="666"/>
      <c r="OIR260" s="666"/>
      <c r="OIS260" s="666"/>
      <c r="OIT260" s="666"/>
      <c r="OIU260" s="666"/>
      <c r="OIV260" s="666"/>
      <c r="OIW260" s="666"/>
      <c r="OIX260" s="666"/>
      <c r="OIY260" s="666"/>
      <c r="OIZ260" s="680"/>
      <c r="OJA260" s="666"/>
      <c r="OJB260" s="666"/>
      <c r="OJC260" s="666"/>
      <c r="OJD260" s="666"/>
      <c r="OJE260" s="666"/>
      <c r="OJF260" s="666"/>
      <c r="OJG260" s="666"/>
      <c r="OJH260" s="666"/>
      <c r="OJI260" s="666"/>
      <c r="OJJ260" s="666"/>
      <c r="OJK260" s="666"/>
      <c r="OJL260" s="666"/>
      <c r="OJM260" s="666"/>
      <c r="OJN260" s="666"/>
      <c r="OJO260" s="666"/>
      <c r="OJP260" s="666"/>
      <c r="OJQ260" s="666"/>
      <c r="OJR260" s="666"/>
      <c r="OJS260" s="666"/>
      <c r="OJT260" s="680"/>
      <c r="OJU260" s="666"/>
      <c r="OJV260" s="666"/>
      <c r="OJW260" s="666"/>
      <c r="OJX260" s="666"/>
      <c r="OJY260" s="666"/>
      <c r="OJZ260" s="666"/>
      <c r="OKA260" s="666"/>
      <c r="OKB260" s="666"/>
      <c r="OKC260" s="666"/>
      <c r="OKD260" s="666"/>
      <c r="OKE260" s="666"/>
      <c r="OKF260" s="666"/>
      <c r="OKG260" s="666"/>
      <c r="OKH260" s="666"/>
      <c r="OKI260" s="666"/>
      <c r="OKJ260" s="666"/>
      <c r="OKK260" s="666"/>
      <c r="OKL260" s="666"/>
      <c r="OKM260" s="666"/>
      <c r="OKN260" s="680"/>
      <c r="OKO260" s="666"/>
      <c r="OKP260" s="666"/>
      <c r="OKQ260" s="666"/>
      <c r="OKR260" s="666"/>
      <c r="OKS260" s="666"/>
      <c r="OKT260" s="666"/>
      <c r="OKU260" s="666"/>
      <c r="OKV260" s="666"/>
      <c r="OKW260" s="666"/>
      <c r="OKX260" s="666"/>
      <c r="OKY260" s="666"/>
      <c r="OKZ260" s="666"/>
      <c r="OLA260" s="666"/>
      <c r="OLB260" s="666"/>
      <c r="OLC260" s="666"/>
      <c r="OLD260" s="666"/>
      <c r="OLE260" s="666"/>
      <c r="OLF260" s="666"/>
      <c r="OLG260" s="666"/>
      <c r="OLH260" s="680"/>
      <c r="OLI260" s="666"/>
      <c r="OLJ260" s="666"/>
      <c r="OLK260" s="666"/>
      <c r="OLL260" s="666"/>
      <c r="OLM260" s="666"/>
      <c r="OLN260" s="666"/>
      <c r="OLO260" s="666"/>
      <c r="OLP260" s="666"/>
      <c r="OLQ260" s="666"/>
      <c r="OLR260" s="666"/>
      <c r="OLS260" s="666"/>
      <c r="OLT260" s="666"/>
      <c r="OLU260" s="666"/>
      <c r="OLV260" s="666"/>
      <c r="OLW260" s="666"/>
      <c r="OLX260" s="666"/>
      <c r="OLY260" s="666"/>
      <c r="OLZ260" s="666"/>
      <c r="OMA260" s="666"/>
      <c r="OMB260" s="680"/>
      <c r="OMC260" s="666"/>
      <c r="OMD260" s="666"/>
      <c r="OME260" s="666"/>
      <c r="OMF260" s="666"/>
      <c r="OMG260" s="666"/>
      <c r="OMH260" s="666"/>
      <c r="OMI260" s="666"/>
      <c r="OMJ260" s="666"/>
      <c r="OMK260" s="666"/>
      <c r="OML260" s="666"/>
      <c r="OMM260" s="666"/>
      <c r="OMN260" s="666"/>
      <c r="OMO260" s="666"/>
      <c r="OMP260" s="666"/>
      <c r="OMQ260" s="666"/>
      <c r="OMR260" s="666"/>
      <c r="OMS260" s="666"/>
      <c r="OMT260" s="666"/>
      <c r="OMU260" s="666"/>
      <c r="OMV260" s="680"/>
      <c r="OMW260" s="666"/>
      <c r="OMX260" s="666"/>
      <c r="OMY260" s="666"/>
      <c r="OMZ260" s="666"/>
      <c r="ONA260" s="666"/>
      <c r="ONB260" s="666"/>
      <c r="ONC260" s="666"/>
      <c r="OND260" s="666"/>
      <c r="ONE260" s="666"/>
      <c r="ONF260" s="666"/>
      <c r="ONG260" s="666"/>
      <c r="ONH260" s="666"/>
      <c r="ONI260" s="666"/>
      <c r="ONJ260" s="666"/>
      <c r="ONK260" s="666"/>
      <c r="ONL260" s="666"/>
      <c r="ONM260" s="666"/>
      <c r="ONN260" s="666"/>
      <c r="ONO260" s="666"/>
      <c r="ONP260" s="680"/>
      <c r="ONQ260" s="666"/>
      <c r="ONR260" s="666"/>
      <c r="ONS260" s="666"/>
      <c r="ONT260" s="666"/>
      <c r="ONU260" s="666"/>
      <c r="ONV260" s="666"/>
      <c r="ONW260" s="666"/>
      <c r="ONX260" s="666"/>
      <c r="ONY260" s="666"/>
      <c r="ONZ260" s="666"/>
      <c r="OOA260" s="666"/>
      <c r="OOB260" s="666"/>
      <c r="OOC260" s="666"/>
      <c r="OOD260" s="666"/>
      <c r="OOE260" s="666"/>
      <c r="OOF260" s="666"/>
      <c r="OOG260" s="666"/>
      <c r="OOH260" s="666"/>
      <c r="OOI260" s="666"/>
      <c r="OOJ260" s="680"/>
      <c r="OOK260" s="666"/>
      <c r="OOL260" s="666"/>
      <c r="OOM260" s="666"/>
      <c r="OON260" s="666"/>
      <c r="OOO260" s="666"/>
      <c r="OOP260" s="666"/>
      <c r="OOQ260" s="666"/>
      <c r="OOR260" s="666"/>
      <c r="OOS260" s="666"/>
      <c r="OOT260" s="666"/>
      <c r="OOU260" s="666"/>
      <c r="OOV260" s="666"/>
      <c r="OOW260" s="666"/>
      <c r="OOX260" s="666"/>
      <c r="OOY260" s="666"/>
      <c r="OOZ260" s="666"/>
      <c r="OPA260" s="666"/>
      <c r="OPB260" s="666"/>
      <c r="OPC260" s="666"/>
      <c r="OPD260" s="680"/>
      <c r="OPE260" s="666"/>
      <c r="OPF260" s="666"/>
      <c r="OPG260" s="666"/>
      <c r="OPH260" s="666"/>
      <c r="OPI260" s="666"/>
      <c r="OPJ260" s="666"/>
      <c r="OPK260" s="666"/>
      <c r="OPL260" s="666"/>
      <c r="OPM260" s="666"/>
      <c r="OPN260" s="666"/>
      <c r="OPO260" s="666"/>
      <c r="OPP260" s="666"/>
      <c r="OPQ260" s="666"/>
      <c r="OPR260" s="666"/>
      <c r="OPS260" s="666"/>
      <c r="OPT260" s="666"/>
      <c r="OPU260" s="666"/>
      <c r="OPV260" s="666"/>
      <c r="OPW260" s="666"/>
      <c r="OPX260" s="680"/>
      <c r="OPY260" s="666"/>
      <c r="OPZ260" s="666"/>
      <c r="OQA260" s="666"/>
      <c r="OQB260" s="666"/>
      <c r="OQC260" s="666"/>
      <c r="OQD260" s="666"/>
      <c r="OQE260" s="666"/>
      <c r="OQF260" s="666"/>
      <c r="OQG260" s="666"/>
      <c r="OQH260" s="666"/>
      <c r="OQI260" s="666"/>
      <c r="OQJ260" s="666"/>
      <c r="OQK260" s="666"/>
      <c r="OQL260" s="666"/>
      <c r="OQM260" s="666"/>
      <c r="OQN260" s="666"/>
      <c r="OQO260" s="666"/>
      <c r="OQP260" s="666"/>
      <c r="OQQ260" s="666"/>
      <c r="OQR260" s="680"/>
      <c r="OQS260" s="666"/>
      <c r="OQT260" s="666"/>
      <c r="OQU260" s="666"/>
      <c r="OQV260" s="666"/>
      <c r="OQW260" s="666"/>
      <c r="OQX260" s="666"/>
      <c r="OQY260" s="666"/>
      <c r="OQZ260" s="666"/>
      <c r="ORA260" s="666"/>
      <c r="ORB260" s="666"/>
      <c r="ORC260" s="666"/>
      <c r="ORD260" s="666"/>
      <c r="ORE260" s="666"/>
      <c r="ORF260" s="666"/>
      <c r="ORG260" s="666"/>
      <c r="ORH260" s="666"/>
      <c r="ORI260" s="666"/>
      <c r="ORJ260" s="666"/>
      <c r="ORK260" s="666"/>
      <c r="ORL260" s="680"/>
      <c r="ORM260" s="666"/>
      <c r="ORN260" s="666"/>
      <c r="ORO260" s="666"/>
      <c r="ORP260" s="666"/>
      <c r="ORQ260" s="666"/>
      <c r="ORR260" s="666"/>
      <c r="ORS260" s="666"/>
      <c r="ORT260" s="666"/>
      <c r="ORU260" s="666"/>
      <c r="ORV260" s="666"/>
      <c r="ORW260" s="666"/>
      <c r="ORX260" s="666"/>
      <c r="ORY260" s="666"/>
      <c r="ORZ260" s="666"/>
      <c r="OSA260" s="666"/>
      <c r="OSB260" s="666"/>
      <c r="OSC260" s="666"/>
      <c r="OSD260" s="666"/>
      <c r="OSE260" s="666"/>
      <c r="OSF260" s="680"/>
      <c r="OSG260" s="666"/>
      <c r="OSH260" s="666"/>
      <c r="OSI260" s="666"/>
      <c r="OSJ260" s="666"/>
      <c r="OSK260" s="666"/>
      <c r="OSL260" s="666"/>
      <c r="OSM260" s="666"/>
      <c r="OSN260" s="666"/>
      <c r="OSO260" s="666"/>
      <c r="OSP260" s="666"/>
      <c r="OSQ260" s="666"/>
      <c r="OSR260" s="666"/>
      <c r="OSS260" s="666"/>
      <c r="OST260" s="666"/>
      <c r="OSU260" s="666"/>
      <c r="OSV260" s="666"/>
      <c r="OSW260" s="666"/>
      <c r="OSX260" s="666"/>
      <c r="OSY260" s="666"/>
      <c r="OSZ260" s="680"/>
      <c r="OTA260" s="666"/>
      <c r="OTB260" s="666"/>
      <c r="OTC260" s="666"/>
      <c r="OTD260" s="666"/>
      <c r="OTE260" s="666"/>
      <c r="OTF260" s="666"/>
      <c r="OTG260" s="666"/>
      <c r="OTH260" s="666"/>
      <c r="OTI260" s="666"/>
      <c r="OTJ260" s="666"/>
      <c r="OTK260" s="666"/>
      <c r="OTL260" s="666"/>
      <c r="OTM260" s="666"/>
      <c r="OTN260" s="666"/>
      <c r="OTO260" s="666"/>
      <c r="OTP260" s="666"/>
      <c r="OTQ260" s="666"/>
      <c r="OTR260" s="666"/>
      <c r="OTS260" s="666"/>
      <c r="OTT260" s="680"/>
      <c r="OTU260" s="666"/>
      <c r="OTV260" s="666"/>
      <c r="OTW260" s="666"/>
      <c r="OTX260" s="666"/>
      <c r="OTY260" s="666"/>
      <c r="OTZ260" s="666"/>
      <c r="OUA260" s="666"/>
      <c r="OUB260" s="666"/>
      <c r="OUC260" s="666"/>
      <c r="OUD260" s="666"/>
      <c r="OUE260" s="666"/>
      <c r="OUF260" s="666"/>
      <c r="OUG260" s="666"/>
      <c r="OUH260" s="666"/>
      <c r="OUI260" s="666"/>
      <c r="OUJ260" s="666"/>
      <c r="OUK260" s="666"/>
      <c r="OUL260" s="666"/>
      <c r="OUM260" s="666"/>
      <c r="OUN260" s="680"/>
      <c r="OUO260" s="666"/>
      <c r="OUP260" s="666"/>
      <c r="OUQ260" s="666"/>
      <c r="OUR260" s="666"/>
      <c r="OUS260" s="666"/>
      <c r="OUT260" s="666"/>
      <c r="OUU260" s="666"/>
      <c r="OUV260" s="666"/>
      <c r="OUW260" s="666"/>
      <c r="OUX260" s="666"/>
      <c r="OUY260" s="666"/>
      <c r="OUZ260" s="666"/>
      <c r="OVA260" s="666"/>
      <c r="OVB260" s="666"/>
      <c r="OVC260" s="666"/>
      <c r="OVD260" s="666"/>
      <c r="OVE260" s="666"/>
      <c r="OVF260" s="666"/>
      <c r="OVG260" s="666"/>
      <c r="OVH260" s="680"/>
      <c r="OVI260" s="666"/>
      <c r="OVJ260" s="666"/>
      <c r="OVK260" s="666"/>
      <c r="OVL260" s="666"/>
      <c r="OVM260" s="666"/>
      <c r="OVN260" s="666"/>
      <c r="OVO260" s="666"/>
      <c r="OVP260" s="666"/>
      <c r="OVQ260" s="666"/>
      <c r="OVR260" s="666"/>
      <c r="OVS260" s="666"/>
      <c r="OVT260" s="666"/>
      <c r="OVU260" s="666"/>
      <c r="OVV260" s="666"/>
      <c r="OVW260" s="666"/>
      <c r="OVX260" s="666"/>
      <c r="OVY260" s="666"/>
      <c r="OVZ260" s="666"/>
      <c r="OWA260" s="666"/>
      <c r="OWB260" s="680"/>
      <c r="OWC260" s="666"/>
      <c r="OWD260" s="666"/>
      <c r="OWE260" s="666"/>
      <c r="OWF260" s="666"/>
      <c r="OWG260" s="666"/>
      <c r="OWH260" s="666"/>
      <c r="OWI260" s="666"/>
      <c r="OWJ260" s="666"/>
      <c r="OWK260" s="666"/>
      <c r="OWL260" s="666"/>
      <c r="OWM260" s="666"/>
      <c r="OWN260" s="666"/>
      <c r="OWO260" s="666"/>
      <c r="OWP260" s="666"/>
      <c r="OWQ260" s="666"/>
      <c r="OWR260" s="666"/>
      <c r="OWS260" s="666"/>
      <c r="OWT260" s="666"/>
      <c r="OWU260" s="666"/>
      <c r="OWV260" s="680"/>
      <c r="OWW260" s="666"/>
      <c r="OWX260" s="666"/>
      <c r="OWY260" s="666"/>
      <c r="OWZ260" s="666"/>
      <c r="OXA260" s="666"/>
      <c r="OXB260" s="666"/>
      <c r="OXC260" s="666"/>
      <c r="OXD260" s="666"/>
      <c r="OXE260" s="666"/>
      <c r="OXF260" s="666"/>
      <c r="OXG260" s="666"/>
      <c r="OXH260" s="666"/>
      <c r="OXI260" s="666"/>
      <c r="OXJ260" s="666"/>
      <c r="OXK260" s="666"/>
      <c r="OXL260" s="666"/>
      <c r="OXM260" s="666"/>
      <c r="OXN260" s="666"/>
      <c r="OXO260" s="666"/>
      <c r="OXP260" s="680"/>
      <c r="OXQ260" s="666"/>
      <c r="OXR260" s="666"/>
      <c r="OXS260" s="666"/>
      <c r="OXT260" s="666"/>
      <c r="OXU260" s="666"/>
      <c r="OXV260" s="666"/>
      <c r="OXW260" s="666"/>
      <c r="OXX260" s="666"/>
      <c r="OXY260" s="666"/>
      <c r="OXZ260" s="666"/>
      <c r="OYA260" s="666"/>
      <c r="OYB260" s="666"/>
      <c r="OYC260" s="666"/>
      <c r="OYD260" s="666"/>
      <c r="OYE260" s="666"/>
      <c r="OYF260" s="666"/>
      <c r="OYG260" s="666"/>
      <c r="OYH260" s="666"/>
      <c r="OYI260" s="666"/>
      <c r="OYJ260" s="680"/>
      <c r="OYK260" s="666"/>
      <c r="OYL260" s="666"/>
      <c r="OYM260" s="666"/>
      <c r="OYN260" s="666"/>
      <c r="OYO260" s="666"/>
      <c r="OYP260" s="666"/>
      <c r="OYQ260" s="666"/>
      <c r="OYR260" s="666"/>
      <c r="OYS260" s="666"/>
      <c r="OYT260" s="666"/>
      <c r="OYU260" s="666"/>
      <c r="OYV260" s="666"/>
      <c r="OYW260" s="666"/>
      <c r="OYX260" s="666"/>
      <c r="OYY260" s="666"/>
      <c r="OYZ260" s="666"/>
      <c r="OZA260" s="666"/>
      <c r="OZB260" s="666"/>
      <c r="OZC260" s="666"/>
      <c r="OZD260" s="680"/>
      <c r="OZE260" s="666"/>
      <c r="OZF260" s="666"/>
      <c r="OZG260" s="666"/>
      <c r="OZH260" s="666"/>
      <c r="OZI260" s="666"/>
      <c r="OZJ260" s="666"/>
      <c r="OZK260" s="666"/>
      <c r="OZL260" s="666"/>
      <c r="OZM260" s="666"/>
      <c r="OZN260" s="666"/>
      <c r="OZO260" s="666"/>
      <c r="OZP260" s="666"/>
      <c r="OZQ260" s="666"/>
      <c r="OZR260" s="666"/>
      <c r="OZS260" s="666"/>
      <c r="OZT260" s="666"/>
      <c r="OZU260" s="666"/>
      <c r="OZV260" s="666"/>
      <c r="OZW260" s="666"/>
      <c r="OZX260" s="680"/>
      <c r="OZY260" s="666"/>
      <c r="OZZ260" s="666"/>
      <c r="PAA260" s="666"/>
      <c r="PAB260" s="666"/>
      <c r="PAC260" s="666"/>
      <c r="PAD260" s="666"/>
      <c r="PAE260" s="666"/>
      <c r="PAF260" s="666"/>
      <c r="PAG260" s="666"/>
      <c r="PAH260" s="666"/>
      <c r="PAI260" s="666"/>
      <c r="PAJ260" s="666"/>
      <c r="PAK260" s="666"/>
      <c r="PAL260" s="666"/>
      <c r="PAM260" s="666"/>
      <c r="PAN260" s="666"/>
      <c r="PAO260" s="666"/>
      <c r="PAP260" s="666"/>
      <c r="PAQ260" s="666"/>
      <c r="PAR260" s="680"/>
      <c r="PAS260" s="666"/>
      <c r="PAT260" s="666"/>
      <c r="PAU260" s="666"/>
      <c r="PAV260" s="666"/>
      <c r="PAW260" s="666"/>
      <c r="PAX260" s="666"/>
      <c r="PAY260" s="666"/>
      <c r="PAZ260" s="666"/>
      <c r="PBA260" s="666"/>
      <c r="PBB260" s="666"/>
      <c r="PBC260" s="666"/>
      <c r="PBD260" s="666"/>
      <c r="PBE260" s="666"/>
      <c r="PBF260" s="666"/>
      <c r="PBG260" s="666"/>
      <c r="PBH260" s="666"/>
      <c r="PBI260" s="666"/>
      <c r="PBJ260" s="666"/>
      <c r="PBK260" s="666"/>
      <c r="PBL260" s="680"/>
      <c r="PBM260" s="666"/>
      <c r="PBN260" s="666"/>
      <c r="PBO260" s="666"/>
      <c r="PBP260" s="666"/>
      <c r="PBQ260" s="666"/>
      <c r="PBR260" s="666"/>
      <c r="PBS260" s="666"/>
      <c r="PBT260" s="666"/>
      <c r="PBU260" s="666"/>
      <c r="PBV260" s="666"/>
      <c r="PBW260" s="666"/>
      <c r="PBX260" s="666"/>
      <c r="PBY260" s="666"/>
      <c r="PBZ260" s="666"/>
      <c r="PCA260" s="666"/>
      <c r="PCB260" s="666"/>
      <c r="PCC260" s="666"/>
      <c r="PCD260" s="666"/>
      <c r="PCE260" s="666"/>
      <c r="PCF260" s="680"/>
      <c r="PCG260" s="666"/>
      <c r="PCH260" s="666"/>
      <c r="PCI260" s="666"/>
      <c r="PCJ260" s="666"/>
      <c r="PCK260" s="666"/>
      <c r="PCL260" s="666"/>
      <c r="PCM260" s="666"/>
      <c r="PCN260" s="666"/>
      <c r="PCO260" s="666"/>
      <c r="PCP260" s="666"/>
      <c r="PCQ260" s="666"/>
      <c r="PCR260" s="666"/>
      <c r="PCS260" s="666"/>
      <c r="PCT260" s="666"/>
      <c r="PCU260" s="666"/>
      <c r="PCV260" s="666"/>
      <c r="PCW260" s="666"/>
      <c r="PCX260" s="666"/>
      <c r="PCY260" s="666"/>
      <c r="PCZ260" s="680"/>
      <c r="PDA260" s="666"/>
      <c r="PDB260" s="666"/>
      <c r="PDC260" s="666"/>
      <c r="PDD260" s="666"/>
      <c r="PDE260" s="666"/>
      <c r="PDF260" s="666"/>
      <c r="PDG260" s="666"/>
      <c r="PDH260" s="666"/>
      <c r="PDI260" s="666"/>
      <c r="PDJ260" s="666"/>
      <c r="PDK260" s="666"/>
      <c r="PDL260" s="666"/>
      <c r="PDM260" s="666"/>
      <c r="PDN260" s="666"/>
      <c r="PDO260" s="666"/>
      <c r="PDP260" s="666"/>
      <c r="PDQ260" s="666"/>
      <c r="PDR260" s="666"/>
      <c r="PDS260" s="666"/>
      <c r="PDT260" s="680"/>
      <c r="PDU260" s="666"/>
      <c r="PDV260" s="666"/>
      <c r="PDW260" s="666"/>
      <c r="PDX260" s="666"/>
      <c r="PDY260" s="666"/>
      <c r="PDZ260" s="666"/>
      <c r="PEA260" s="666"/>
      <c r="PEB260" s="666"/>
      <c r="PEC260" s="666"/>
      <c r="PED260" s="666"/>
      <c r="PEE260" s="666"/>
      <c r="PEF260" s="666"/>
      <c r="PEG260" s="666"/>
      <c r="PEH260" s="666"/>
      <c r="PEI260" s="666"/>
      <c r="PEJ260" s="666"/>
      <c r="PEK260" s="666"/>
      <c r="PEL260" s="666"/>
      <c r="PEM260" s="666"/>
      <c r="PEN260" s="680"/>
      <c r="PEO260" s="666"/>
      <c r="PEP260" s="666"/>
      <c r="PEQ260" s="666"/>
      <c r="PER260" s="666"/>
      <c r="PES260" s="666"/>
      <c r="PET260" s="666"/>
      <c r="PEU260" s="666"/>
      <c r="PEV260" s="666"/>
      <c r="PEW260" s="666"/>
      <c r="PEX260" s="666"/>
      <c r="PEY260" s="666"/>
      <c r="PEZ260" s="666"/>
      <c r="PFA260" s="666"/>
      <c r="PFB260" s="666"/>
      <c r="PFC260" s="666"/>
      <c r="PFD260" s="666"/>
      <c r="PFE260" s="666"/>
      <c r="PFF260" s="666"/>
      <c r="PFG260" s="666"/>
      <c r="PFH260" s="680"/>
      <c r="PFI260" s="666"/>
      <c r="PFJ260" s="666"/>
      <c r="PFK260" s="666"/>
      <c r="PFL260" s="666"/>
      <c r="PFM260" s="666"/>
      <c r="PFN260" s="666"/>
      <c r="PFO260" s="666"/>
      <c r="PFP260" s="666"/>
      <c r="PFQ260" s="666"/>
      <c r="PFR260" s="666"/>
      <c r="PFS260" s="666"/>
      <c r="PFT260" s="666"/>
      <c r="PFU260" s="666"/>
      <c r="PFV260" s="666"/>
      <c r="PFW260" s="666"/>
      <c r="PFX260" s="666"/>
      <c r="PFY260" s="666"/>
      <c r="PFZ260" s="666"/>
      <c r="PGA260" s="666"/>
      <c r="PGB260" s="680"/>
      <c r="PGC260" s="666"/>
      <c r="PGD260" s="666"/>
      <c r="PGE260" s="666"/>
      <c r="PGF260" s="666"/>
      <c r="PGG260" s="666"/>
      <c r="PGH260" s="666"/>
      <c r="PGI260" s="666"/>
      <c r="PGJ260" s="666"/>
      <c r="PGK260" s="666"/>
      <c r="PGL260" s="666"/>
      <c r="PGM260" s="666"/>
      <c r="PGN260" s="666"/>
      <c r="PGO260" s="666"/>
      <c r="PGP260" s="666"/>
      <c r="PGQ260" s="666"/>
      <c r="PGR260" s="666"/>
      <c r="PGS260" s="666"/>
      <c r="PGT260" s="666"/>
      <c r="PGU260" s="666"/>
      <c r="PGV260" s="680"/>
      <c r="PGW260" s="666"/>
      <c r="PGX260" s="666"/>
      <c r="PGY260" s="666"/>
      <c r="PGZ260" s="666"/>
      <c r="PHA260" s="666"/>
      <c r="PHB260" s="666"/>
      <c r="PHC260" s="666"/>
      <c r="PHD260" s="666"/>
      <c r="PHE260" s="666"/>
      <c r="PHF260" s="666"/>
      <c r="PHG260" s="666"/>
      <c r="PHH260" s="666"/>
      <c r="PHI260" s="666"/>
      <c r="PHJ260" s="666"/>
      <c r="PHK260" s="666"/>
      <c r="PHL260" s="666"/>
      <c r="PHM260" s="666"/>
      <c r="PHN260" s="666"/>
      <c r="PHO260" s="666"/>
      <c r="PHP260" s="680"/>
      <c r="PHQ260" s="666"/>
      <c r="PHR260" s="666"/>
      <c r="PHS260" s="666"/>
      <c r="PHT260" s="666"/>
      <c r="PHU260" s="666"/>
      <c r="PHV260" s="666"/>
      <c r="PHW260" s="666"/>
      <c r="PHX260" s="666"/>
      <c r="PHY260" s="666"/>
      <c r="PHZ260" s="666"/>
      <c r="PIA260" s="666"/>
      <c r="PIB260" s="666"/>
      <c r="PIC260" s="666"/>
      <c r="PID260" s="666"/>
      <c r="PIE260" s="666"/>
      <c r="PIF260" s="666"/>
      <c r="PIG260" s="666"/>
      <c r="PIH260" s="666"/>
      <c r="PII260" s="666"/>
      <c r="PIJ260" s="680"/>
      <c r="PIK260" s="666"/>
      <c r="PIL260" s="666"/>
      <c r="PIM260" s="666"/>
      <c r="PIN260" s="666"/>
      <c r="PIO260" s="666"/>
      <c r="PIP260" s="666"/>
      <c r="PIQ260" s="666"/>
      <c r="PIR260" s="666"/>
      <c r="PIS260" s="666"/>
      <c r="PIT260" s="666"/>
      <c r="PIU260" s="666"/>
      <c r="PIV260" s="666"/>
      <c r="PIW260" s="666"/>
      <c r="PIX260" s="666"/>
      <c r="PIY260" s="666"/>
      <c r="PIZ260" s="666"/>
      <c r="PJA260" s="666"/>
      <c r="PJB260" s="666"/>
      <c r="PJC260" s="666"/>
      <c r="PJD260" s="680"/>
      <c r="PJE260" s="666"/>
      <c r="PJF260" s="666"/>
      <c r="PJG260" s="666"/>
      <c r="PJH260" s="666"/>
      <c r="PJI260" s="666"/>
      <c r="PJJ260" s="666"/>
      <c r="PJK260" s="666"/>
      <c r="PJL260" s="666"/>
      <c r="PJM260" s="666"/>
      <c r="PJN260" s="666"/>
      <c r="PJO260" s="666"/>
      <c r="PJP260" s="666"/>
      <c r="PJQ260" s="666"/>
      <c r="PJR260" s="666"/>
      <c r="PJS260" s="666"/>
      <c r="PJT260" s="666"/>
      <c r="PJU260" s="666"/>
      <c r="PJV260" s="666"/>
      <c r="PJW260" s="666"/>
      <c r="PJX260" s="680"/>
      <c r="PJY260" s="666"/>
      <c r="PJZ260" s="666"/>
      <c r="PKA260" s="666"/>
      <c r="PKB260" s="666"/>
      <c r="PKC260" s="666"/>
      <c r="PKD260" s="666"/>
      <c r="PKE260" s="666"/>
      <c r="PKF260" s="666"/>
      <c r="PKG260" s="666"/>
      <c r="PKH260" s="666"/>
      <c r="PKI260" s="666"/>
      <c r="PKJ260" s="666"/>
      <c r="PKK260" s="666"/>
      <c r="PKL260" s="666"/>
      <c r="PKM260" s="666"/>
      <c r="PKN260" s="666"/>
      <c r="PKO260" s="666"/>
      <c r="PKP260" s="666"/>
      <c r="PKQ260" s="666"/>
      <c r="PKR260" s="680"/>
      <c r="PKS260" s="666"/>
      <c r="PKT260" s="666"/>
      <c r="PKU260" s="666"/>
      <c r="PKV260" s="666"/>
      <c r="PKW260" s="666"/>
      <c r="PKX260" s="666"/>
      <c r="PKY260" s="666"/>
      <c r="PKZ260" s="666"/>
      <c r="PLA260" s="666"/>
      <c r="PLB260" s="666"/>
      <c r="PLC260" s="666"/>
      <c r="PLD260" s="666"/>
      <c r="PLE260" s="666"/>
      <c r="PLF260" s="666"/>
      <c r="PLG260" s="666"/>
      <c r="PLH260" s="666"/>
      <c r="PLI260" s="666"/>
      <c r="PLJ260" s="666"/>
      <c r="PLK260" s="666"/>
      <c r="PLL260" s="680"/>
      <c r="PLM260" s="666"/>
      <c r="PLN260" s="666"/>
      <c r="PLO260" s="666"/>
      <c r="PLP260" s="666"/>
      <c r="PLQ260" s="666"/>
      <c r="PLR260" s="666"/>
      <c r="PLS260" s="666"/>
      <c r="PLT260" s="666"/>
      <c r="PLU260" s="666"/>
      <c r="PLV260" s="666"/>
      <c r="PLW260" s="666"/>
      <c r="PLX260" s="666"/>
      <c r="PLY260" s="666"/>
      <c r="PLZ260" s="666"/>
      <c r="PMA260" s="666"/>
      <c r="PMB260" s="666"/>
      <c r="PMC260" s="666"/>
      <c r="PMD260" s="666"/>
      <c r="PME260" s="666"/>
      <c r="PMF260" s="680"/>
      <c r="PMG260" s="666"/>
      <c r="PMH260" s="666"/>
      <c r="PMI260" s="666"/>
      <c r="PMJ260" s="666"/>
      <c r="PMK260" s="666"/>
      <c r="PML260" s="666"/>
      <c r="PMM260" s="666"/>
      <c r="PMN260" s="666"/>
      <c r="PMO260" s="666"/>
      <c r="PMP260" s="666"/>
      <c r="PMQ260" s="666"/>
      <c r="PMR260" s="666"/>
      <c r="PMS260" s="666"/>
      <c r="PMT260" s="666"/>
      <c r="PMU260" s="666"/>
      <c r="PMV260" s="666"/>
      <c r="PMW260" s="666"/>
      <c r="PMX260" s="666"/>
      <c r="PMY260" s="666"/>
      <c r="PMZ260" s="680"/>
      <c r="PNA260" s="666"/>
      <c r="PNB260" s="666"/>
      <c r="PNC260" s="666"/>
      <c r="PND260" s="666"/>
      <c r="PNE260" s="666"/>
      <c r="PNF260" s="666"/>
      <c r="PNG260" s="666"/>
      <c r="PNH260" s="666"/>
      <c r="PNI260" s="666"/>
      <c r="PNJ260" s="666"/>
      <c r="PNK260" s="666"/>
      <c r="PNL260" s="666"/>
      <c r="PNM260" s="666"/>
      <c r="PNN260" s="666"/>
      <c r="PNO260" s="666"/>
      <c r="PNP260" s="666"/>
      <c r="PNQ260" s="666"/>
      <c r="PNR260" s="666"/>
      <c r="PNS260" s="666"/>
      <c r="PNT260" s="680"/>
      <c r="PNU260" s="666"/>
      <c r="PNV260" s="666"/>
      <c r="PNW260" s="666"/>
      <c r="PNX260" s="666"/>
      <c r="PNY260" s="666"/>
      <c r="PNZ260" s="666"/>
      <c r="POA260" s="666"/>
      <c r="POB260" s="666"/>
      <c r="POC260" s="666"/>
      <c r="POD260" s="666"/>
      <c r="POE260" s="666"/>
      <c r="POF260" s="666"/>
      <c r="POG260" s="666"/>
      <c r="POH260" s="666"/>
      <c r="POI260" s="666"/>
      <c r="POJ260" s="666"/>
      <c r="POK260" s="666"/>
      <c r="POL260" s="666"/>
      <c r="POM260" s="666"/>
      <c r="PON260" s="680"/>
      <c r="POO260" s="666"/>
      <c r="POP260" s="666"/>
      <c r="POQ260" s="666"/>
      <c r="POR260" s="666"/>
      <c r="POS260" s="666"/>
      <c r="POT260" s="666"/>
      <c r="POU260" s="666"/>
      <c r="POV260" s="666"/>
      <c r="POW260" s="666"/>
      <c r="POX260" s="666"/>
      <c r="POY260" s="666"/>
      <c r="POZ260" s="666"/>
      <c r="PPA260" s="666"/>
      <c r="PPB260" s="666"/>
      <c r="PPC260" s="666"/>
      <c r="PPD260" s="666"/>
      <c r="PPE260" s="666"/>
      <c r="PPF260" s="666"/>
      <c r="PPG260" s="666"/>
      <c r="PPH260" s="680"/>
      <c r="PPI260" s="666"/>
      <c r="PPJ260" s="666"/>
      <c r="PPK260" s="666"/>
      <c r="PPL260" s="666"/>
      <c r="PPM260" s="666"/>
      <c r="PPN260" s="666"/>
      <c r="PPO260" s="666"/>
      <c r="PPP260" s="666"/>
      <c r="PPQ260" s="666"/>
      <c r="PPR260" s="666"/>
      <c r="PPS260" s="666"/>
      <c r="PPT260" s="666"/>
      <c r="PPU260" s="666"/>
      <c r="PPV260" s="666"/>
      <c r="PPW260" s="666"/>
      <c r="PPX260" s="666"/>
      <c r="PPY260" s="666"/>
      <c r="PPZ260" s="666"/>
      <c r="PQA260" s="666"/>
      <c r="PQB260" s="680"/>
      <c r="PQC260" s="666"/>
      <c r="PQD260" s="666"/>
      <c r="PQE260" s="666"/>
      <c r="PQF260" s="666"/>
      <c r="PQG260" s="666"/>
      <c r="PQH260" s="666"/>
      <c r="PQI260" s="666"/>
      <c r="PQJ260" s="666"/>
      <c r="PQK260" s="666"/>
      <c r="PQL260" s="666"/>
      <c r="PQM260" s="666"/>
      <c r="PQN260" s="666"/>
      <c r="PQO260" s="666"/>
      <c r="PQP260" s="666"/>
      <c r="PQQ260" s="666"/>
      <c r="PQR260" s="666"/>
      <c r="PQS260" s="666"/>
      <c r="PQT260" s="666"/>
      <c r="PQU260" s="666"/>
      <c r="PQV260" s="680"/>
      <c r="PQW260" s="666"/>
      <c r="PQX260" s="666"/>
      <c r="PQY260" s="666"/>
      <c r="PQZ260" s="666"/>
      <c r="PRA260" s="666"/>
      <c r="PRB260" s="666"/>
      <c r="PRC260" s="666"/>
      <c r="PRD260" s="666"/>
      <c r="PRE260" s="666"/>
      <c r="PRF260" s="666"/>
      <c r="PRG260" s="666"/>
      <c r="PRH260" s="666"/>
      <c r="PRI260" s="666"/>
      <c r="PRJ260" s="666"/>
      <c r="PRK260" s="666"/>
      <c r="PRL260" s="666"/>
      <c r="PRM260" s="666"/>
      <c r="PRN260" s="666"/>
      <c r="PRO260" s="666"/>
      <c r="PRP260" s="680"/>
      <c r="PRQ260" s="666"/>
      <c r="PRR260" s="666"/>
      <c r="PRS260" s="666"/>
      <c r="PRT260" s="666"/>
      <c r="PRU260" s="666"/>
      <c r="PRV260" s="666"/>
      <c r="PRW260" s="666"/>
      <c r="PRX260" s="666"/>
      <c r="PRY260" s="666"/>
      <c r="PRZ260" s="666"/>
      <c r="PSA260" s="666"/>
      <c r="PSB260" s="666"/>
      <c r="PSC260" s="666"/>
      <c r="PSD260" s="666"/>
      <c r="PSE260" s="666"/>
      <c r="PSF260" s="666"/>
      <c r="PSG260" s="666"/>
      <c r="PSH260" s="666"/>
      <c r="PSI260" s="666"/>
      <c r="PSJ260" s="680"/>
      <c r="PSK260" s="666"/>
      <c r="PSL260" s="666"/>
      <c r="PSM260" s="666"/>
      <c r="PSN260" s="666"/>
      <c r="PSO260" s="666"/>
      <c r="PSP260" s="666"/>
      <c r="PSQ260" s="666"/>
      <c r="PSR260" s="666"/>
      <c r="PSS260" s="666"/>
      <c r="PST260" s="666"/>
      <c r="PSU260" s="666"/>
      <c r="PSV260" s="666"/>
      <c r="PSW260" s="666"/>
      <c r="PSX260" s="666"/>
      <c r="PSY260" s="666"/>
      <c r="PSZ260" s="666"/>
      <c r="PTA260" s="666"/>
      <c r="PTB260" s="666"/>
      <c r="PTC260" s="666"/>
      <c r="PTD260" s="680"/>
      <c r="PTE260" s="666"/>
      <c r="PTF260" s="666"/>
      <c r="PTG260" s="666"/>
      <c r="PTH260" s="666"/>
      <c r="PTI260" s="666"/>
      <c r="PTJ260" s="666"/>
      <c r="PTK260" s="666"/>
      <c r="PTL260" s="666"/>
      <c r="PTM260" s="666"/>
      <c r="PTN260" s="666"/>
      <c r="PTO260" s="666"/>
      <c r="PTP260" s="666"/>
      <c r="PTQ260" s="666"/>
      <c r="PTR260" s="666"/>
      <c r="PTS260" s="666"/>
      <c r="PTT260" s="666"/>
      <c r="PTU260" s="666"/>
      <c r="PTV260" s="666"/>
      <c r="PTW260" s="666"/>
      <c r="PTX260" s="680"/>
      <c r="PTY260" s="666"/>
      <c r="PTZ260" s="666"/>
      <c r="PUA260" s="666"/>
      <c r="PUB260" s="666"/>
      <c r="PUC260" s="666"/>
      <c r="PUD260" s="666"/>
      <c r="PUE260" s="666"/>
      <c r="PUF260" s="666"/>
      <c r="PUG260" s="666"/>
      <c r="PUH260" s="666"/>
      <c r="PUI260" s="666"/>
      <c r="PUJ260" s="666"/>
      <c r="PUK260" s="666"/>
      <c r="PUL260" s="666"/>
      <c r="PUM260" s="666"/>
      <c r="PUN260" s="666"/>
      <c r="PUO260" s="666"/>
      <c r="PUP260" s="666"/>
      <c r="PUQ260" s="666"/>
      <c r="PUR260" s="680"/>
      <c r="PUS260" s="666"/>
      <c r="PUT260" s="666"/>
      <c r="PUU260" s="666"/>
      <c r="PUV260" s="666"/>
      <c r="PUW260" s="666"/>
      <c r="PUX260" s="666"/>
      <c r="PUY260" s="666"/>
      <c r="PUZ260" s="666"/>
      <c r="PVA260" s="666"/>
      <c r="PVB260" s="666"/>
      <c r="PVC260" s="666"/>
      <c r="PVD260" s="666"/>
      <c r="PVE260" s="666"/>
      <c r="PVF260" s="666"/>
      <c r="PVG260" s="666"/>
      <c r="PVH260" s="666"/>
      <c r="PVI260" s="666"/>
      <c r="PVJ260" s="666"/>
      <c r="PVK260" s="666"/>
      <c r="PVL260" s="680"/>
      <c r="PVM260" s="666"/>
      <c r="PVN260" s="666"/>
      <c r="PVO260" s="666"/>
      <c r="PVP260" s="666"/>
      <c r="PVQ260" s="666"/>
      <c r="PVR260" s="666"/>
      <c r="PVS260" s="666"/>
      <c r="PVT260" s="666"/>
      <c r="PVU260" s="666"/>
      <c r="PVV260" s="666"/>
      <c r="PVW260" s="666"/>
      <c r="PVX260" s="666"/>
      <c r="PVY260" s="666"/>
      <c r="PVZ260" s="666"/>
      <c r="PWA260" s="666"/>
      <c r="PWB260" s="666"/>
      <c r="PWC260" s="666"/>
      <c r="PWD260" s="666"/>
      <c r="PWE260" s="666"/>
      <c r="PWF260" s="680"/>
      <c r="PWG260" s="666"/>
      <c r="PWH260" s="666"/>
      <c r="PWI260" s="666"/>
      <c r="PWJ260" s="666"/>
      <c r="PWK260" s="666"/>
      <c r="PWL260" s="666"/>
      <c r="PWM260" s="666"/>
      <c r="PWN260" s="666"/>
      <c r="PWO260" s="666"/>
      <c r="PWP260" s="666"/>
      <c r="PWQ260" s="666"/>
      <c r="PWR260" s="666"/>
      <c r="PWS260" s="666"/>
      <c r="PWT260" s="666"/>
      <c r="PWU260" s="666"/>
      <c r="PWV260" s="666"/>
      <c r="PWW260" s="666"/>
      <c r="PWX260" s="666"/>
      <c r="PWY260" s="666"/>
      <c r="PWZ260" s="680"/>
      <c r="PXA260" s="666"/>
      <c r="PXB260" s="666"/>
      <c r="PXC260" s="666"/>
      <c r="PXD260" s="666"/>
      <c r="PXE260" s="666"/>
      <c r="PXF260" s="666"/>
      <c r="PXG260" s="666"/>
      <c r="PXH260" s="666"/>
      <c r="PXI260" s="666"/>
      <c r="PXJ260" s="666"/>
      <c r="PXK260" s="666"/>
      <c r="PXL260" s="666"/>
      <c r="PXM260" s="666"/>
      <c r="PXN260" s="666"/>
      <c r="PXO260" s="666"/>
      <c r="PXP260" s="666"/>
      <c r="PXQ260" s="666"/>
      <c r="PXR260" s="666"/>
      <c r="PXS260" s="666"/>
      <c r="PXT260" s="680"/>
      <c r="PXU260" s="666"/>
      <c r="PXV260" s="666"/>
      <c r="PXW260" s="666"/>
      <c r="PXX260" s="666"/>
      <c r="PXY260" s="666"/>
      <c r="PXZ260" s="666"/>
      <c r="PYA260" s="666"/>
      <c r="PYB260" s="666"/>
      <c r="PYC260" s="666"/>
      <c r="PYD260" s="666"/>
      <c r="PYE260" s="666"/>
      <c r="PYF260" s="666"/>
      <c r="PYG260" s="666"/>
      <c r="PYH260" s="666"/>
      <c r="PYI260" s="666"/>
      <c r="PYJ260" s="666"/>
      <c r="PYK260" s="666"/>
      <c r="PYL260" s="666"/>
      <c r="PYM260" s="666"/>
      <c r="PYN260" s="680"/>
      <c r="PYO260" s="666"/>
      <c r="PYP260" s="666"/>
      <c r="PYQ260" s="666"/>
      <c r="PYR260" s="666"/>
      <c r="PYS260" s="666"/>
      <c r="PYT260" s="666"/>
      <c r="PYU260" s="666"/>
      <c r="PYV260" s="666"/>
      <c r="PYW260" s="666"/>
      <c r="PYX260" s="666"/>
      <c r="PYY260" s="666"/>
      <c r="PYZ260" s="666"/>
      <c r="PZA260" s="666"/>
      <c r="PZB260" s="666"/>
      <c r="PZC260" s="666"/>
      <c r="PZD260" s="666"/>
      <c r="PZE260" s="666"/>
      <c r="PZF260" s="666"/>
      <c r="PZG260" s="666"/>
      <c r="PZH260" s="680"/>
      <c r="PZI260" s="666"/>
      <c r="PZJ260" s="666"/>
      <c r="PZK260" s="666"/>
      <c r="PZL260" s="666"/>
      <c r="PZM260" s="666"/>
      <c r="PZN260" s="666"/>
      <c r="PZO260" s="666"/>
      <c r="PZP260" s="666"/>
      <c r="PZQ260" s="666"/>
      <c r="PZR260" s="666"/>
      <c r="PZS260" s="666"/>
      <c r="PZT260" s="666"/>
      <c r="PZU260" s="666"/>
      <c r="PZV260" s="666"/>
      <c r="PZW260" s="666"/>
      <c r="PZX260" s="666"/>
      <c r="PZY260" s="666"/>
      <c r="PZZ260" s="666"/>
      <c r="QAA260" s="666"/>
      <c r="QAB260" s="680"/>
      <c r="QAC260" s="666"/>
      <c r="QAD260" s="666"/>
      <c r="QAE260" s="666"/>
      <c r="QAF260" s="666"/>
      <c r="QAG260" s="666"/>
      <c r="QAH260" s="666"/>
      <c r="QAI260" s="666"/>
      <c r="QAJ260" s="666"/>
      <c r="QAK260" s="666"/>
      <c r="QAL260" s="666"/>
      <c r="QAM260" s="666"/>
      <c r="QAN260" s="666"/>
      <c r="QAO260" s="666"/>
      <c r="QAP260" s="666"/>
      <c r="QAQ260" s="666"/>
      <c r="QAR260" s="666"/>
      <c r="QAS260" s="666"/>
      <c r="QAT260" s="666"/>
      <c r="QAU260" s="666"/>
      <c r="QAV260" s="680"/>
      <c r="QAW260" s="666"/>
      <c r="QAX260" s="666"/>
      <c r="QAY260" s="666"/>
      <c r="QAZ260" s="666"/>
      <c r="QBA260" s="666"/>
      <c r="QBB260" s="666"/>
      <c r="QBC260" s="666"/>
      <c r="QBD260" s="666"/>
      <c r="QBE260" s="666"/>
      <c r="QBF260" s="666"/>
      <c r="QBG260" s="666"/>
      <c r="QBH260" s="666"/>
      <c r="QBI260" s="666"/>
      <c r="QBJ260" s="666"/>
      <c r="QBK260" s="666"/>
      <c r="QBL260" s="666"/>
      <c r="QBM260" s="666"/>
      <c r="QBN260" s="666"/>
      <c r="QBO260" s="666"/>
      <c r="QBP260" s="680"/>
      <c r="QBQ260" s="666"/>
      <c r="QBR260" s="666"/>
      <c r="QBS260" s="666"/>
      <c r="QBT260" s="666"/>
      <c r="QBU260" s="666"/>
      <c r="QBV260" s="666"/>
      <c r="QBW260" s="666"/>
      <c r="QBX260" s="666"/>
      <c r="QBY260" s="666"/>
      <c r="QBZ260" s="666"/>
      <c r="QCA260" s="666"/>
      <c r="QCB260" s="666"/>
      <c r="QCC260" s="666"/>
      <c r="QCD260" s="666"/>
      <c r="QCE260" s="666"/>
      <c r="QCF260" s="666"/>
      <c r="QCG260" s="666"/>
      <c r="QCH260" s="666"/>
      <c r="QCI260" s="666"/>
      <c r="QCJ260" s="680"/>
      <c r="QCK260" s="666"/>
      <c r="QCL260" s="666"/>
      <c r="QCM260" s="666"/>
      <c r="QCN260" s="666"/>
      <c r="QCO260" s="666"/>
      <c r="QCP260" s="666"/>
      <c r="QCQ260" s="666"/>
      <c r="QCR260" s="666"/>
      <c r="QCS260" s="666"/>
      <c r="QCT260" s="666"/>
      <c r="QCU260" s="666"/>
      <c r="QCV260" s="666"/>
      <c r="QCW260" s="666"/>
      <c r="QCX260" s="666"/>
      <c r="QCY260" s="666"/>
      <c r="QCZ260" s="666"/>
      <c r="QDA260" s="666"/>
      <c r="QDB260" s="666"/>
      <c r="QDC260" s="666"/>
      <c r="QDD260" s="680"/>
      <c r="QDE260" s="666"/>
      <c r="QDF260" s="666"/>
      <c r="QDG260" s="666"/>
      <c r="QDH260" s="666"/>
      <c r="QDI260" s="666"/>
      <c r="QDJ260" s="666"/>
      <c r="QDK260" s="666"/>
      <c r="QDL260" s="666"/>
      <c r="QDM260" s="666"/>
      <c r="QDN260" s="666"/>
      <c r="QDO260" s="666"/>
      <c r="QDP260" s="666"/>
      <c r="QDQ260" s="666"/>
      <c r="QDR260" s="666"/>
      <c r="QDS260" s="666"/>
      <c r="QDT260" s="666"/>
      <c r="QDU260" s="666"/>
      <c r="QDV260" s="666"/>
      <c r="QDW260" s="666"/>
      <c r="QDX260" s="680"/>
      <c r="QDY260" s="666"/>
      <c r="QDZ260" s="666"/>
      <c r="QEA260" s="666"/>
      <c r="QEB260" s="666"/>
      <c r="QEC260" s="666"/>
      <c r="QED260" s="666"/>
      <c r="QEE260" s="666"/>
      <c r="QEF260" s="666"/>
      <c r="QEG260" s="666"/>
      <c r="QEH260" s="666"/>
      <c r="QEI260" s="666"/>
      <c r="QEJ260" s="666"/>
      <c r="QEK260" s="666"/>
      <c r="QEL260" s="666"/>
      <c r="QEM260" s="666"/>
      <c r="QEN260" s="666"/>
      <c r="QEO260" s="666"/>
      <c r="QEP260" s="666"/>
      <c r="QEQ260" s="666"/>
      <c r="QER260" s="680"/>
      <c r="QES260" s="666"/>
      <c r="QET260" s="666"/>
      <c r="QEU260" s="666"/>
      <c r="QEV260" s="666"/>
      <c r="QEW260" s="666"/>
      <c r="QEX260" s="666"/>
      <c r="QEY260" s="666"/>
      <c r="QEZ260" s="666"/>
      <c r="QFA260" s="666"/>
      <c r="QFB260" s="666"/>
      <c r="QFC260" s="666"/>
      <c r="QFD260" s="666"/>
      <c r="QFE260" s="666"/>
      <c r="QFF260" s="666"/>
      <c r="QFG260" s="666"/>
      <c r="QFH260" s="666"/>
      <c r="QFI260" s="666"/>
      <c r="QFJ260" s="666"/>
      <c r="QFK260" s="666"/>
      <c r="QFL260" s="680"/>
      <c r="QFM260" s="666"/>
      <c r="QFN260" s="666"/>
      <c r="QFO260" s="666"/>
      <c r="QFP260" s="666"/>
      <c r="QFQ260" s="666"/>
      <c r="QFR260" s="666"/>
      <c r="QFS260" s="666"/>
      <c r="QFT260" s="666"/>
      <c r="QFU260" s="666"/>
      <c r="QFV260" s="666"/>
      <c r="QFW260" s="666"/>
      <c r="QFX260" s="666"/>
      <c r="QFY260" s="666"/>
      <c r="QFZ260" s="666"/>
      <c r="QGA260" s="666"/>
      <c r="QGB260" s="666"/>
      <c r="QGC260" s="666"/>
      <c r="QGD260" s="666"/>
      <c r="QGE260" s="666"/>
      <c r="QGF260" s="680"/>
      <c r="QGG260" s="666"/>
      <c r="QGH260" s="666"/>
      <c r="QGI260" s="666"/>
      <c r="QGJ260" s="666"/>
      <c r="QGK260" s="666"/>
      <c r="QGL260" s="666"/>
      <c r="QGM260" s="666"/>
      <c r="QGN260" s="666"/>
      <c r="QGO260" s="666"/>
      <c r="QGP260" s="666"/>
      <c r="QGQ260" s="666"/>
      <c r="QGR260" s="666"/>
      <c r="QGS260" s="666"/>
      <c r="QGT260" s="666"/>
      <c r="QGU260" s="666"/>
      <c r="QGV260" s="666"/>
      <c r="QGW260" s="666"/>
      <c r="QGX260" s="666"/>
      <c r="QGY260" s="666"/>
      <c r="QGZ260" s="680"/>
      <c r="QHA260" s="666"/>
      <c r="QHB260" s="666"/>
      <c r="QHC260" s="666"/>
      <c r="QHD260" s="666"/>
      <c r="QHE260" s="666"/>
      <c r="QHF260" s="666"/>
      <c r="QHG260" s="666"/>
      <c r="QHH260" s="666"/>
      <c r="QHI260" s="666"/>
      <c r="QHJ260" s="666"/>
      <c r="QHK260" s="666"/>
      <c r="QHL260" s="666"/>
      <c r="QHM260" s="666"/>
      <c r="QHN260" s="666"/>
      <c r="QHO260" s="666"/>
      <c r="QHP260" s="666"/>
      <c r="QHQ260" s="666"/>
      <c r="QHR260" s="666"/>
      <c r="QHS260" s="666"/>
      <c r="QHT260" s="680"/>
      <c r="QHU260" s="666"/>
      <c r="QHV260" s="666"/>
      <c r="QHW260" s="666"/>
      <c r="QHX260" s="666"/>
      <c r="QHY260" s="666"/>
      <c r="QHZ260" s="666"/>
      <c r="QIA260" s="666"/>
      <c r="QIB260" s="666"/>
      <c r="QIC260" s="666"/>
      <c r="QID260" s="666"/>
      <c r="QIE260" s="666"/>
      <c r="QIF260" s="666"/>
      <c r="QIG260" s="666"/>
      <c r="QIH260" s="666"/>
      <c r="QII260" s="666"/>
      <c r="QIJ260" s="666"/>
      <c r="QIK260" s="666"/>
      <c r="QIL260" s="666"/>
      <c r="QIM260" s="666"/>
      <c r="QIN260" s="680"/>
      <c r="QIO260" s="666"/>
      <c r="QIP260" s="666"/>
      <c r="QIQ260" s="666"/>
      <c r="QIR260" s="666"/>
      <c r="QIS260" s="666"/>
      <c r="QIT260" s="666"/>
      <c r="QIU260" s="666"/>
      <c r="QIV260" s="666"/>
      <c r="QIW260" s="666"/>
      <c r="QIX260" s="666"/>
      <c r="QIY260" s="666"/>
      <c r="QIZ260" s="666"/>
      <c r="QJA260" s="666"/>
      <c r="QJB260" s="666"/>
      <c r="QJC260" s="666"/>
      <c r="QJD260" s="666"/>
      <c r="QJE260" s="666"/>
      <c r="QJF260" s="666"/>
      <c r="QJG260" s="666"/>
      <c r="QJH260" s="680"/>
      <c r="QJI260" s="666"/>
      <c r="QJJ260" s="666"/>
      <c r="QJK260" s="666"/>
      <c r="QJL260" s="666"/>
      <c r="QJM260" s="666"/>
      <c r="QJN260" s="666"/>
      <c r="QJO260" s="666"/>
      <c r="QJP260" s="666"/>
      <c r="QJQ260" s="666"/>
      <c r="QJR260" s="666"/>
      <c r="QJS260" s="666"/>
      <c r="QJT260" s="666"/>
      <c r="QJU260" s="666"/>
      <c r="QJV260" s="666"/>
      <c r="QJW260" s="666"/>
      <c r="QJX260" s="666"/>
      <c r="QJY260" s="666"/>
      <c r="QJZ260" s="666"/>
      <c r="QKA260" s="666"/>
      <c r="QKB260" s="680"/>
      <c r="QKC260" s="666"/>
      <c r="QKD260" s="666"/>
      <c r="QKE260" s="666"/>
      <c r="QKF260" s="666"/>
      <c r="QKG260" s="666"/>
      <c r="QKH260" s="666"/>
      <c r="QKI260" s="666"/>
      <c r="QKJ260" s="666"/>
      <c r="QKK260" s="666"/>
      <c r="QKL260" s="666"/>
      <c r="QKM260" s="666"/>
      <c r="QKN260" s="666"/>
      <c r="QKO260" s="666"/>
      <c r="QKP260" s="666"/>
      <c r="QKQ260" s="666"/>
      <c r="QKR260" s="666"/>
      <c r="QKS260" s="666"/>
      <c r="QKT260" s="666"/>
      <c r="QKU260" s="666"/>
      <c r="QKV260" s="680"/>
      <c r="QKW260" s="666"/>
      <c r="QKX260" s="666"/>
      <c r="QKY260" s="666"/>
      <c r="QKZ260" s="666"/>
      <c r="QLA260" s="666"/>
      <c r="QLB260" s="666"/>
      <c r="QLC260" s="666"/>
      <c r="QLD260" s="666"/>
      <c r="QLE260" s="666"/>
      <c r="QLF260" s="666"/>
      <c r="QLG260" s="666"/>
      <c r="QLH260" s="666"/>
      <c r="QLI260" s="666"/>
      <c r="QLJ260" s="666"/>
      <c r="QLK260" s="666"/>
      <c r="QLL260" s="666"/>
      <c r="QLM260" s="666"/>
      <c r="QLN260" s="666"/>
      <c r="QLO260" s="666"/>
      <c r="QLP260" s="680"/>
      <c r="QLQ260" s="666"/>
      <c r="QLR260" s="666"/>
      <c r="QLS260" s="666"/>
      <c r="QLT260" s="666"/>
      <c r="QLU260" s="666"/>
      <c r="QLV260" s="666"/>
      <c r="QLW260" s="666"/>
      <c r="QLX260" s="666"/>
      <c r="QLY260" s="666"/>
      <c r="QLZ260" s="666"/>
      <c r="QMA260" s="666"/>
      <c r="QMB260" s="666"/>
      <c r="QMC260" s="666"/>
      <c r="QMD260" s="666"/>
      <c r="QME260" s="666"/>
      <c r="QMF260" s="666"/>
      <c r="QMG260" s="666"/>
      <c r="QMH260" s="666"/>
      <c r="QMI260" s="666"/>
      <c r="QMJ260" s="680"/>
      <c r="QMK260" s="666"/>
      <c r="QML260" s="666"/>
      <c r="QMM260" s="666"/>
      <c r="QMN260" s="666"/>
      <c r="QMO260" s="666"/>
      <c r="QMP260" s="666"/>
      <c r="QMQ260" s="666"/>
      <c r="QMR260" s="666"/>
      <c r="QMS260" s="666"/>
      <c r="QMT260" s="666"/>
      <c r="QMU260" s="666"/>
      <c r="QMV260" s="666"/>
      <c r="QMW260" s="666"/>
      <c r="QMX260" s="666"/>
      <c r="QMY260" s="666"/>
      <c r="QMZ260" s="666"/>
      <c r="QNA260" s="666"/>
      <c r="QNB260" s="666"/>
      <c r="QNC260" s="666"/>
      <c r="QND260" s="680"/>
      <c r="QNE260" s="666"/>
      <c r="QNF260" s="666"/>
      <c r="QNG260" s="666"/>
      <c r="QNH260" s="666"/>
      <c r="QNI260" s="666"/>
      <c r="QNJ260" s="666"/>
      <c r="QNK260" s="666"/>
      <c r="QNL260" s="666"/>
      <c r="QNM260" s="666"/>
      <c r="QNN260" s="666"/>
      <c r="QNO260" s="666"/>
      <c r="QNP260" s="666"/>
      <c r="QNQ260" s="666"/>
      <c r="QNR260" s="666"/>
      <c r="QNS260" s="666"/>
      <c r="QNT260" s="666"/>
      <c r="QNU260" s="666"/>
      <c r="QNV260" s="666"/>
      <c r="QNW260" s="666"/>
      <c r="QNX260" s="680"/>
      <c r="QNY260" s="666"/>
      <c r="QNZ260" s="666"/>
      <c r="QOA260" s="666"/>
      <c r="QOB260" s="666"/>
      <c r="QOC260" s="666"/>
      <c r="QOD260" s="666"/>
      <c r="QOE260" s="666"/>
      <c r="QOF260" s="666"/>
      <c r="QOG260" s="666"/>
      <c r="QOH260" s="666"/>
      <c r="QOI260" s="666"/>
      <c r="QOJ260" s="666"/>
      <c r="QOK260" s="666"/>
      <c r="QOL260" s="666"/>
      <c r="QOM260" s="666"/>
      <c r="QON260" s="666"/>
      <c r="QOO260" s="666"/>
      <c r="QOP260" s="666"/>
      <c r="QOQ260" s="666"/>
      <c r="QOR260" s="680"/>
      <c r="QOS260" s="666"/>
      <c r="QOT260" s="666"/>
      <c r="QOU260" s="666"/>
      <c r="QOV260" s="666"/>
      <c r="QOW260" s="666"/>
      <c r="QOX260" s="666"/>
      <c r="QOY260" s="666"/>
      <c r="QOZ260" s="666"/>
      <c r="QPA260" s="666"/>
      <c r="QPB260" s="666"/>
      <c r="QPC260" s="666"/>
      <c r="QPD260" s="666"/>
      <c r="QPE260" s="666"/>
      <c r="QPF260" s="666"/>
      <c r="QPG260" s="666"/>
      <c r="QPH260" s="666"/>
      <c r="QPI260" s="666"/>
      <c r="QPJ260" s="666"/>
      <c r="QPK260" s="666"/>
      <c r="QPL260" s="680"/>
      <c r="QPM260" s="666"/>
      <c r="QPN260" s="666"/>
      <c r="QPO260" s="666"/>
      <c r="QPP260" s="666"/>
      <c r="QPQ260" s="666"/>
      <c r="QPR260" s="666"/>
      <c r="QPS260" s="666"/>
      <c r="QPT260" s="666"/>
      <c r="QPU260" s="666"/>
      <c r="QPV260" s="666"/>
      <c r="QPW260" s="666"/>
      <c r="QPX260" s="666"/>
      <c r="QPY260" s="666"/>
      <c r="QPZ260" s="666"/>
      <c r="QQA260" s="666"/>
      <c r="QQB260" s="666"/>
      <c r="QQC260" s="666"/>
      <c r="QQD260" s="666"/>
      <c r="QQE260" s="666"/>
      <c r="QQF260" s="680"/>
      <c r="QQG260" s="666"/>
      <c r="QQH260" s="666"/>
      <c r="QQI260" s="666"/>
      <c r="QQJ260" s="666"/>
      <c r="QQK260" s="666"/>
      <c r="QQL260" s="666"/>
      <c r="QQM260" s="666"/>
      <c r="QQN260" s="666"/>
      <c r="QQO260" s="666"/>
      <c r="QQP260" s="666"/>
      <c r="QQQ260" s="666"/>
      <c r="QQR260" s="666"/>
      <c r="QQS260" s="666"/>
      <c r="QQT260" s="666"/>
      <c r="QQU260" s="666"/>
      <c r="QQV260" s="666"/>
      <c r="QQW260" s="666"/>
      <c r="QQX260" s="666"/>
      <c r="QQY260" s="666"/>
      <c r="QQZ260" s="680"/>
      <c r="QRA260" s="666"/>
      <c r="QRB260" s="666"/>
      <c r="QRC260" s="666"/>
      <c r="QRD260" s="666"/>
      <c r="QRE260" s="666"/>
      <c r="QRF260" s="666"/>
      <c r="QRG260" s="666"/>
      <c r="QRH260" s="666"/>
      <c r="QRI260" s="666"/>
      <c r="QRJ260" s="666"/>
      <c r="QRK260" s="666"/>
      <c r="QRL260" s="666"/>
      <c r="QRM260" s="666"/>
      <c r="QRN260" s="666"/>
      <c r="QRO260" s="666"/>
      <c r="QRP260" s="666"/>
      <c r="QRQ260" s="666"/>
      <c r="QRR260" s="666"/>
      <c r="QRS260" s="666"/>
      <c r="QRT260" s="680"/>
      <c r="QRU260" s="666"/>
      <c r="QRV260" s="666"/>
      <c r="QRW260" s="666"/>
      <c r="QRX260" s="666"/>
      <c r="QRY260" s="666"/>
      <c r="QRZ260" s="666"/>
      <c r="QSA260" s="666"/>
      <c r="QSB260" s="666"/>
      <c r="QSC260" s="666"/>
      <c r="QSD260" s="666"/>
      <c r="QSE260" s="666"/>
      <c r="QSF260" s="666"/>
      <c r="QSG260" s="666"/>
      <c r="QSH260" s="666"/>
      <c r="QSI260" s="666"/>
      <c r="QSJ260" s="666"/>
      <c r="QSK260" s="666"/>
      <c r="QSL260" s="666"/>
      <c r="QSM260" s="666"/>
      <c r="QSN260" s="680"/>
      <c r="QSO260" s="666"/>
      <c r="QSP260" s="666"/>
      <c r="QSQ260" s="666"/>
      <c r="QSR260" s="666"/>
      <c r="QSS260" s="666"/>
      <c r="QST260" s="666"/>
      <c r="QSU260" s="666"/>
      <c r="QSV260" s="666"/>
      <c r="QSW260" s="666"/>
      <c r="QSX260" s="666"/>
      <c r="QSY260" s="666"/>
      <c r="QSZ260" s="666"/>
      <c r="QTA260" s="666"/>
      <c r="QTB260" s="666"/>
      <c r="QTC260" s="666"/>
      <c r="QTD260" s="666"/>
      <c r="QTE260" s="666"/>
      <c r="QTF260" s="666"/>
      <c r="QTG260" s="666"/>
      <c r="QTH260" s="680"/>
      <c r="QTI260" s="666"/>
      <c r="QTJ260" s="666"/>
      <c r="QTK260" s="666"/>
      <c r="QTL260" s="666"/>
      <c r="QTM260" s="666"/>
      <c r="QTN260" s="666"/>
      <c r="QTO260" s="666"/>
      <c r="QTP260" s="666"/>
      <c r="QTQ260" s="666"/>
      <c r="QTR260" s="666"/>
      <c r="QTS260" s="666"/>
      <c r="QTT260" s="666"/>
      <c r="QTU260" s="666"/>
      <c r="QTV260" s="666"/>
      <c r="QTW260" s="666"/>
      <c r="QTX260" s="666"/>
      <c r="QTY260" s="666"/>
      <c r="QTZ260" s="666"/>
      <c r="QUA260" s="666"/>
      <c r="QUB260" s="680"/>
      <c r="QUC260" s="666"/>
      <c r="QUD260" s="666"/>
      <c r="QUE260" s="666"/>
      <c r="QUF260" s="666"/>
      <c r="QUG260" s="666"/>
      <c r="QUH260" s="666"/>
      <c r="QUI260" s="666"/>
      <c r="QUJ260" s="666"/>
      <c r="QUK260" s="666"/>
      <c r="QUL260" s="666"/>
      <c r="QUM260" s="666"/>
      <c r="QUN260" s="666"/>
      <c r="QUO260" s="666"/>
      <c r="QUP260" s="666"/>
      <c r="QUQ260" s="666"/>
      <c r="QUR260" s="666"/>
      <c r="QUS260" s="666"/>
      <c r="QUT260" s="666"/>
      <c r="QUU260" s="666"/>
      <c r="QUV260" s="680"/>
      <c r="QUW260" s="666"/>
      <c r="QUX260" s="666"/>
      <c r="QUY260" s="666"/>
      <c r="QUZ260" s="666"/>
      <c r="QVA260" s="666"/>
      <c r="QVB260" s="666"/>
      <c r="QVC260" s="666"/>
      <c r="QVD260" s="666"/>
      <c r="QVE260" s="666"/>
      <c r="QVF260" s="666"/>
      <c r="QVG260" s="666"/>
      <c r="QVH260" s="666"/>
      <c r="QVI260" s="666"/>
      <c r="QVJ260" s="666"/>
      <c r="QVK260" s="666"/>
      <c r="QVL260" s="666"/>
      <c r="QVM260" s="666"/>
      <c r="QVN260" s="666"/>
      <c r="QVO260" s="666"/>
      <c r="QVP260" s="680"/>
      <c r="QVQ260" s="666"/>
      <c r="QVR260" s="666"/>
      <c r="QVS260" s="666"/>
      <c r="QVT260" s="666"/>
      <c r="QVU260" s="666"/>
      <c r="QVV260" s="666"/>
      <c r="QVW260" s="666"/>
      <c r="QVX260" s="666"/>
      <c r="QVY260" s="666"/>
      <c r="QVZ260" s="666"/>
      <c r="QWA260" s="666"/>
      <c r="QWB260" s="666"/>
      <c r="QWC260" s="666"/>
      <c r="QWD260" s="666"/>
      <c r="QWE260" s="666"/>
      <c r="QWF260" s="666"/>
      <c r="QWG260" s="666"/>
      <c r="QWH260" s="666"/>
      <c r="QWI260" s="666"/>
      <c r="QWJ260" s="680"/>
      <c r="QWK260" s="666"/>
      <c r="QWL260" s="666"/>
      <c r="QWM260" s="666"/>
      <c r="QWN260" s="666"/>
      <c r="QWO260" s="666"/>
      <c r="QWP260" s="666"/>
      <c r="QWQ260" s="666"/>
      <c r="QWR260" s="666"/>
      <c r="QWS260" s="666"/>
      <c r="QWT260" s="666"/>
      <c r="QWU260" s="666"/>
      <c r="QWV260" s="666"/>
      <c r="QWW260" s="666"/>
      <c r="QWX260" s="666"/>
      <c r="QWY260" s="666"/>
      <c r="QWZ260" s="666"/>
      <c r="QXA260" s="666"/>
      <c r="QXB260" s="666"/>
      <c r="QXC260" s="666"/>
      <c r="QXD260" s="680"/>
      <c r="QXE260" s="666"/>
      <c r="QXF260" s="666"/>
      <c r="QXG260" s="666"/>
      <c r="QXH260" s="666"/>
      <c r="QXI260" s="666"/>
      <c r="QXJ260" s="666"/>
      <c r="QXK260" s="666"/>
      <c r="QXL260" s="666"/>
      <c r="QXM260" s="666"/>
      <c r="QXN260" s="666"/>
      <c r="QXO260" s="666"/>
      <c r="QXP260" s="666"/>
      <c r="QXQ260" s="666"/>
      <c r="QXR260" s="666"/>
      <c r="QXS260" s="666"/>
      <c r="QXT260" s="666"/>
      <c r="QXU260" s="666"/>
      <c r="QXV260" s="666"/>
      <c r="QXW260" s="666"/>
      <c r="QXX260" s="680"/>
      <c r="QXY260" s="666"/>
      <c r="QXZ260" s="666"/>
      <c r="QYA260" s="666"/>
      <c r="QYB260" s="666"/>
      <c r="QYC260" s="666"/>
      <c r="QYD260" s="666"/>
      <c r="QYE260" s="666"/>
      <c r="QYF260" s="666"/>
      <c r="QYG260" s="666"/>
      <c r="QYH260" s="666"/>
      <c r="QYI260" s="666"/>
      <c r="QYJ260" s="666"/>
      <c r="QYK260" s="666"/>
      <c r="QYL260" s="666"/>
      <c r="QYM260" s="666"/>
      <c r="QYN260" s="666"/>
      <c r="QYO260" s="666"/>
      <c r="QYP260" s="666"/>
      <c r="QYQ260" s="666"/>
      <c r="QYR260" s="680"/>
      <c r="QYS260" s="666"/>
      <c r="QYT260" s="666"/>
      <c r="QYU260" s="666"/>
      <c r="QYV260" s="666"/>
      <c r="QYW260" s="666"/>
      <c r="QYX260" s="666"/>
      <c r="QYY260" s="666"/>
      <c r="QYZ260" s="666"/>
      <c r="QZA260" s="666"/>
      <c r="QZB260" s="666"/>
      <c r="QZC260" s="666"/>
      <c r="QZD260" s="666"/>
      <c r="QZE260" s="666"/>
      <c r="QZF260" s="666"/>
      <c r="QZG260" s="666"/>
      <c r="QZH260" s="666"/>
      <c r="QZI260" s="666"/>
      <c r="QZJ260" s="666"/>
      <c r="QZK260" s="666"/>
      <c r="QZL260" s="680"/>
      <c r="QZM260" s="666"/>
      <c r="QZN260" s="666"/>
      <c r="QZO260" s="666"/>
      <c r="QZP260" s="666"/>
      <c r="QZQ260" s="666"/>
      <c r="QZR260" s="666"/>
      <c r="QZS260" s="666"/>
      <c r="QZT260" s="666"/>
      <c r="QZU260" s="666"/>
      <c r="QZV260" s="666"/>
      <c r="QZW260" s="666"/>
      <c r="QZX260" s="666"/>
      <c r="QZY260" s="666"/>
      <c r="QZZ260" s="666"/>
      <c r="RAA260" s="666"/>
      <c r="RAB260" s="666"/>
      <c r="RAC260" s="666"/>
      <c r="RAD260" s="666"/>
      <c r="RAE260" s="666"/>
      <c r="RAF260" s="680"/>
      <c r="RAG260" s="666"/>
      <c r="RAH260" s="666"/>
      <c r="RAI260" s="666"/>
      <c r="RAJ260" s="666"/>
      <c r="RAK260" s="666"/>
      <c r="RAL260" s="666"/>
      <c r="RAM260" s="666"/>
      <c r="RAN260" s="666"/>
      <c r="RAO260" s="666"/>
      <c r="RAP260" s="666"/>
      <c r="RAQ260" s="666"/>
      <c r="RAR260" s="666"/>
      <c r="RAS260" s="666"/>
      <c r="RAT260" s="666"/>
      <c r="RAU260" s="666"/>
      <c r="RAV260" s="666"/>
      <c r="RAW260" s="666"/>
      <c r="RAX260" s="666"/>
      <c r="RAY260" s="666"/>
      <c r="RAZ260" s="680"/>
      <c r="RBA260" s="666"/>
      <c r="RBB260" s="666"/>
      <c r="RBC260" s="666"/>
      <c r="RBD260" s="666"/>
      <c r="RBE260" s="666"/>
      <c r="RBF260" s="666"/>
      <c r="RBG260" s="666"/>
      <c r="RBH260" s="666"/>
      <c r="RBI260" s="666"/>
      <c r="RBJ260" s="666"/>
      <c r="RBK260" s="666"/>
      <c r="RBL260" s="666"/>
      <c r="RBM260" s="666"/>
      <c r="RBN260" s="666"/>
      <c r="RBO260" s="666"/>
      <c r="RBP260" s="666"/>
      <c r="RBQ260" s="666"/>
      <c r="RBR260" s="666"/>
      <c r="RBS260" s="666"/>
      <c r="RBT260" s="680"/>
      <c r="RBU260" s="666"/>
      <c r="RBV260" s="666"/>
      <c r="RBW260" s="666"/>
      <c r="RBX260" s="666"/>
      <c r="RBY260" s="666"/>
      <c r="RBZ260" s="666"/>
      <c r="RCA260" s="666"/>
      <c r="RCB260" s="666"/>
      <c r="RCC260" s="666"/>
      <c r="RCD260" s="666"/>
      <c r="RCE260" s="666"/>
      <c r="RCF260" s="666"/>
      <c r="RCG260" s="666"/>
      <c r="RCH260" s="666"/>
      <c r="RCI260" s="666"/>
      <c r="RCJ260" s="666"/>
      <c r="RCK260" s="666"/>
      <c r="RCL260" s="666"/>
      <c r="RCM260" s="666"/>
      <c r="RCN260" s="680"/>
      <c r="RCO260" s="666"/>
      <c r="RCP260" s="666"/>
      <c r="RCQ260" s="666"/>
      <c r="RCR260" s="666"/>
      <c r="RCS260" s="666"/>
      <c r="RCT260" s="666"/>
      <c r="RCU260" s="666"/>
      <c r="RCV260" s="666"/>
      <c r="RCW260" s="666"/>
      <c r="RCX260" s="666"/>
      <c r="RCY260" s="666"/>
      <c r="RCZ260" s="666"/>
      <c r="RDA260" s="666"/>
      <c r="RDB260" s="666"/>
      <c r="RDC260" s="666"/>
      <c r="RDD260" s="666"/>
      <c r="RDE260" s="666"/>
      <c r="RDF260" s="666"/>
      <c r="RDG260" s="666"/>
      <c r="RDH260" s="680"/>
      <c r="RDI260" s="666"/>
      <c r="RDJ260" s="666"/>
      <c r="RDK260" s="666"/>
      <c r="RDL260" s="666"/>
      <c r="RDM260" s="666"/>
      <c r="RDN260" s="666"/>
      <c r="RDO260" s="666"/>
      <c r="RDP260" s="666"/>
      <c r="RDQ260" s="666"/>
      <c r="RDR260" s="666"/>
      <c r="RDS260" s="666"/>
      <c r="RDT260" s="666"/>
      <c r="RDU260" s="666"/>
      <c r="RDV260" s="666"/>
      <c r="RDW260" s="666"/>
      <c r="RDX260" s="666"/>
      <c r="RDY260" s="666"/>
      <c r="RDZ260" s="666"/>
      <c r="REA260" s="666"/>
      <c r="REB260" s="680"/>
      <c r="REC260" s="666"/>
      <c r="RED260" s="666"/>
      <c r="REE260" s="666"/>
      <c r="REF260" s="666"/>
      <c r="REG260" s="666"/>
      <c r="REH260" s="666"/>
      <c r="REI260" s="666"/>
      <c r="REJ260" s="666"/>
      <c r="REK260" s="666"/>
      <c r="REL260" s="666"/>
      <c r="REM260" s="666"/>
      <c r="REN260" s="666"/>
      <c r="REO260" s="666"/>
      <c r="REP260" s="666"/>
      <c r="REQ260" s="666"/>
      <c r="RER260" s="666"/>
      <c r="RES260" s="666"/>
      <c r="RET260" s="666"/>
      <c r="REU260" s="666"/>
      <c r="REV260" s="680"/>
      <c r="REW260" s="666"/>
      <c r="REX260" s="666"/>
      <c r="REY260" s="666"/>
      <c r="REZ260" s="666"/>
      <c r="RFA260" s="666"/>
      <c r="RFB260" s="666"/>
      <c r="RFC260" s="666"/>
      <c r="RFD260" s="666"/>
      <c r="RFE260" s="666"/>
      <c r="RFF260" s="666"/>
      <c r="RFG260" s="666"/>
      <c r="RFH260" s="666"/>
      <c r="RFI260" s="666"/>
      <c r="RFJ260" s="666"/>
      <c r="RFK260" s="666"/>
      <c r="RFL260" s="666"/>
      <c r="RFM260" s="666"/>
      <c r="RFN260" s="666"/>
      <c r="RFO260" s="666"/>
      <c r="RFP260" s="680"/>
      <c r="RFQ260" s="666"/>
      <c r="RFR260" s="666"/>
      <c r="RFS260" s="666"/>
      <c r="RFT260" s="666"/>
      <c r="RFU260" s="666"/>
      <c r="RFV260" s="666"/>
      <c r="RFW260" s="666"/>
      <c r="RFX260" s="666"/>
      <c r="RFY260" s="666"/>
      <c r="RFZ260" s="666"/>
      <c r="RGA260" s="666"/>
      <c r="RGB260" s="666"/>
      <c r="RGC260" s="666"/>
      <c r="RGD260" s="666"/>
      <c r="RGE260" s="666"/>
      <c r="RGF260" s="666"/>
      <c r="RGG260" s="666"/>
      <c r="RGH260" s="666"/>
      <c r="RGI260" s="666"/>
      <c r="RGJ260" s="680"/>
      <c r="RGK260" s="666"/>
      <c r="RGL260" s="666"/>
      <c r="RGM260" s="666"/>
      <c r="RGN260" s="666"/>
      <c r="RGO260" s="666"/>
      <c r="RGP260" s="666"/>
      <c r="RGQ260" s="666"/>
      <c r="RGR260" s="666"/>
      <c r="RGS260" s="666"/>
      <c r="RGT260" s="666"/>
      <c r="RGU260" s="666"/>
      <c r="RGV260" s="666"/>
      <c r="RGW260" s="666"/>
      <c r="RGX260" s="666"/>
      <c r="RGY260" s="666"/>
      <c r="RGZ260" s="666"/>
      <c r="RHA260" s="666"/>
      <c r="RHB260" s="666"/>
      <c r="RHC260" s="666"/>
      <c r="RHD260" s="680"/>
      <c r="RHE260" s="666"/>
      <c r="RHF260" s="666"/>
      <c r="RHG260" s="666"/>
      <c r="RHH260" s="666"/>
      <c r="RHI260" s="666"/>
      <c r="RHJ260" s="666"/>
      <c r="RHK260" s="666"/>
      <c r="RHL260" s="666"/>
      <c r="RHM260" s="666"/>
      <c r="RHN260" s="666"/>
      <c r="RHO260" s="666"/>
      <c r="RHP260" s="666"/>
      <c r="RHQ260" s="666"/>
      <c r="RHR260" s="666"/>
      <c r="RHS260" s="666"/>
      <c r="RHT260" s="666"/>
      <c r="RHU260" s="666"/>
      <c r="RHV260" s="666"/>
      <c r="RHW260" s="666"/>
      <c r="RHX260" s="680"/>
      <c r="RHY260" s="666"/>
      <c r="RHZ260" s="666"/>
      <c r="RIA260" s="666"/>
      <c r="RIB260" s="666"/>
      <c r="RIC260" s="666"/>
      <c r="RID260" s="666"/>
      <c r="RIE260" s="666"/>
      <c r="RIF260" s="666"/>
      <c r="RIG260" s="666"/>
      <c r="RIH260" s="666"/>
      <c r="RII260" s="666"/>
      <c r="RIJ260" s="666"/>
      <c r="RIK260" s="666"/>
      <c r="RIL260" s="666"/>
      <c r="RIM260" s="666"/>
      <c r="RIN260" s="666"/>
      <c r="RIO260" s="666"/>
      <c r="RIP260" s="666"/>
      <c r="RIQ260" s="666"/>
      <c r="RIR260" s="680"/>
      <c r="RIS260" s="666"/>
      <c r="RIT260" s="666"/>
      <c r="RIU260" s="666"/>
      <c r="RIV260" s="666"/>
      <c r="RIW260" s="666"/>
      <c r="RIX260" s="666"/>
      <c r="RIY260" s="666"/>
      <c r="RIZ260" s="666"/>
      <c r="RJA260" s="666"/>
      <c r="RJB260" s="666"/>
      <c r="RJC260" s="666"/>
      <c r="RJD260" s="666"/>
      <c r="RJE260" s="666"/>
      <c r="RJF260" s="666"/>
      <c r="RJG260" s="666"/>
      <c r="RJH260" s="666"/>
      <c r="RJI260" s="666"/>
      <c r="RJJ260" s="666"/>
      <c r="RJK260" s="666"/>
      <c r="RJL260" s="680"/>
      <c r="RJM260" s="666"/>
      <c r="RJN260" s="666"/>
      <c r="RJO260" s="666"/>
      <c r="RJP260" s="666"/>
      <c r="RJQ260" s="666"/>
      <c r="RJR260" s="666"/>
      <c r="RJS260" s="666"/>
      <c r="RJT260" s="666"/>
      <c r="RJU260" s="666"/>
      <c r="RJV260" s="666"/>
      <c r="RJW260" s="666"/>
      <c r="RJX260" s="666"/>
      <c r="RJY260" s="666"/>
      <c r="RJZ260" s="666"/>
      <c r="RKA260" s="666"/>
      <c r="RKB260" s="666"/>
      <c r="RKC260" s="666"/>
      <c r="RKD260" s="666"/>
      <c r="RKE260" s="666"/>
      <c r="RKF260" s="680"/>
      <c r="RKG260" s="666"/>
      <c r="RKH260" s="666"/>
      <c r="RKI260" s="666"/>
      <c r="RKJ260" s="666"/>
      <c r="RKK260" s="666"/>
      <c r="RKL260" s="666"/>
      <c r="RKM260" s="666"/>
      <c r="RKN260" s="666"/>
      <c r="RKO260" s="666"/>
      <c r="RKP260" s="666"/>
      <c r="RKQ260" s="666"/>
      <c r="RKR260" s="666"/>
      <c r="RKS260" s="666"/>
      <c r="RKT260" s="666"/>
      <c r="RKU260" s="666"/>
      <c r="RKV260" s="666"/>
      <c r="RKW260" s="666"/>
      <c r="RKX260" s="666"/>
      <c r="RKY260" s="666"/>
      <c r="RKZ260" s="680"/>
      <c r="RLA260" s="666"/>
      <c r="RLB260" s="666"/>
      <c r="RLC260" s="666"/>
      <c r="RLD260" s="666"/>
      <c r="RLE260" s="666"/>
      <c r="RLF260" s="666"/>
      <c r="RLG260" s="666"/>
      <c r="RLH260" s="666"/>
      <c r="RLI260" s="666"/>
      <c r="RLJ260" s="666"/>
      <c r="RLK260" s="666"/>
      <c r="RLL260" s="666"/>
      <c r="RLM260" s="666"/>
      <c r="RLN260" s="666"/>
      <c r="RLO260" s="666"/>
      <c r="RLP260" s="666"/>
      <c r="RLQ260" s="666"/>
      <c r="RLR260" s="666"/>
      <c r="RLS260" s="666"/>
      <c r="RLT260" s="680"/>
      <c r="RLU260" s="666"/>
      <c r="RLV260" s="666"/>
      <c r="RLW260" s="666"/>
      <c r="RLX260" s="666"/>
      <c r="RLY260" s="666"/>
      <c r="RLZ260" s="666"/>
      <c r="RMA260" s="666"/>
      <c r="RMB260" s="666"/>
      <c r="RMC260" s="666"/>
      <c r="RMD260" s="666"/>
      <c r="RME260" s="666"/>
      <c r="RMF260" s="666"/>
      <c r="RMG260" s="666"/>
      <c r="RMH260" s="666"/>
      <c r="RMI260" s="666"/>
      <c r="RMJ260" s="666"/>
      <c r="RMK260" s="666"/>
      <c r="RML260" s="666"/>
      <c r="RMM260" s="666"/>
      <c r="RMN260" s="680"/>
      <c r="RMO260" s="666"/>
      <c r="RMP260" s="666"/>
      <c r="RMQ260" s="666"/>
      <c r="RMR260" s="666"/>
      <c r="RMS260" s="666"/>
      <c r="RMT260" s="666"/>
      <c r="RMU260" s="666"/>
      <c r="RMV260" s="666"/>
      <c r="RMW260" s="666"/>
      <c r="RMX260" s="666"/>
      <c r="RMY260" s="666"/>
      <c r="RMZ260" s="666"/>
      <c r="RNA260" s="666"/>
      <c r="RNB260" s="666"/>
      <c r="RNC260" s="666"/>
      <c r="RND260" s="666"/>
      <c r="RNE260" s="666"/>
      <c r="RNF260" s="666"/>
      <c r="RNG260" s="666"/>
      <c r="RNH260" s="680"/>
      <c r="RNI260" s="666"/>
      <c r="RNJ260" s="666"/>
      <c r="RNK260" s="666"/>
      <c r="RNL260" s="666"/>
      <c r="RNM260" s="666"/>
      <c r="RNN260" s="666"/>
      <c r="RNO260" s="666"/>
      <c r="RNP260" s="666"/>
      <c r="RNQ260" s="666"/>
      <c r="RNR260" s="666"/>
      <c r="RNS260" s="666"/>
      <c r="RNT260" s="666"/>
      <c r="RNU260" s="666"/>
      <c r="RNV260" s="666"/>
      <c r="RNW260" s="666"/>
      <c r="RNX260" s="666"/>
      <c r="RNY260" s="666"/>
      <c r="RNZ260" s="666"/>
      <c r="ROA260" s="666"/>
      <c r="ROB260" s="680"/>
      <c r="ROC260" s="666"/>
      <c r="ROD260" s="666"/>
      <c r="ROE260" s="666"/>
      <c r="ROF260" s="666"/>
      <c r="ROG260" s="666"/>
      <c r="ROH260" s="666"/>
      <c r="ROI260" s="666"/>
      <c r="ROJ260" s="666"/>
      <c r="ROK260" s="666"/>
      <c r="ROL260" s="666"/>
      <c r="ROM260" s="666"/>
      <c r="RON260" s="666"/>
      <c r="ROO260" s="666"/>
      <c r="ROP260" s="666"/>
      <c r="ROQ260" s="666"/>
      <c r="ROR260" s="666"/>
      <c r="ROS260" s="666"/>
      <c r="ROT260" s="666"/>
      <c r="ROU260" s="666"/>
      <c r="ROV260" s="680"/>
      <c r="ROW260" s="666"/>
      <c r="ROX260" s="666"/>
      <c r="ROY260" s="666"/>
      <c r="ROZ260" s="666"/>
      <c r="RPA260" s="666"/>
      <c r="RPB260" s="666"/>
      <c r="RPC260" s="666"/>
      <c r="RPD260" s="666"/>
      <c r="RPE260" s="666"/>
      <c r="RPF260" s="666"/>
      <c r="RPG260" s="666"/>
      <c r="RPH260" s="666"/>
      <c r="RPI260" s="666"/>
      <c r="RPJ260" s="666"/>
      <c r="RPK260" s="666"/>
      <c r="RPL260" s="666"/>
      <c r="RPM260" s="666"/>
      <c r="RPN260" s="666"/>
      <c r="RPO260" s="666"/>
      <c r="RPP260" s="680"/>
      <c r="RPQ260" s="666"/>
      <c r="RPR260" s="666"/>
      <c r="RPS260" s="666"/>
      <c r="RPT260" s="666"/>
      <c r="RPU260" s="666"/>
      <c r="RPV260" s="666"/>
      <c r="RPW260" s="666"/>
      <c r="RPX260" s="666"/>
      <c r="RPY260" s="666"/>
      <c r="RPZ260" s="666"/>
      <c r="RQA260" s="666"/>
      <c r="RQB260" s="666"/>
      <c r="RQC260" s="666"/>
      <c r="RQD260" s="666"/>
      <c r="RQE260" s="666"/>
      <c r="RQF260" s="666"/>
      <c r="RQG260" s="666"/>
      <c r="RQH260" s="666"/>
      <c r="RQI260" s="666"/>
      <c r="RQJ260" s="680"/>
      <c r="RQK260" s="666"/>
      <c r="RQL260" s="666"/>
      <c r="RQM260" s="666"/>
      <c r="RQN260" s="666"/>
      <c r="RQO260" s="666"/>
      <c r="RQP260" s="666"/>
      <c r="RQQ260" s="666"/>
      <c r="RQR260" s="666"/>
      <c r="RQS260" s="666"/>
      <c r="RQT260" s="666"/>
      <c r="RQU260" s="666"/>
      <c r="RQV260" s="666"/>
      <c r="RQW260" s="666"/>
      <c r="RQX260" s="666"/>
      <c r="RQY260" s="666"/>
      <c r="RQZ260" s="666"/>
      <c r="RRA260" s="666"/>
      <c r="RRB260" s="666"/>
      <c r="RRC260" s="666"/>
      <c r="RRD260" s="680"/>
      <c r="RRE260" s="666"/>
      <c r="RRF260" s="666"/>
      <c r="RRG260" s="666"/>
      <c r="RRH260" s="666"/>
      <c r="RRI260" s="666"/>
      <c r="RRJ260" s="666"/>
      <c r="RRK260" s="666"/>
      <c r="RRL260" s="666"/>
      <c r="RRM260" s="666"/>
      <c r="RRN260" s="666"/>
      <c r="RRO260" s="666"/>
      <c r="RRP260" s="666"/>
      <c r="RRQ260" s="666"/>
      <c r="RRR260" s="666"/>
      <c r="RRS260" s="666"/>
      <c r="RRT260" s="666"/>
      <c r="RRU260" s="666"/>
      <c r="RRV260" s="666"/>
      <c r="RRW260" s="666"/>
      <c r="RRX260" s="680"/>
      <c r="RRY260" s="666"/>
      <c r="RRZ260" s="666"/>
      <c r="RSA260" s="666"/>
      <c r="RSB260" s="666"/>
      <c r="RSC260" s="666"/>
      <c r="RSD260" s="666"/>
      <c r="RSE260" s="666"/>
      <c r="RSF260" s="666"/>
      <c r="RSG260" s="666"/>
      <c r="RSH260" s="666"/>
      <c r="RSI260" s="666"/>
      <c r="RSJ260" s="666"/>
      <c r="RSK260" s="666"/>
      <c r="RSL260" s="666"/>
      <c r="RSM260" s="666"/>
      <c r="RSN260" s="666"/>
      <c r="RSO260" s="666"/>
      <c r="RSP260" s="666"/>
      <c r="RSQ260" s="666"/>
      <c r="RSR260" s="680"/>
      <c r="RSS260" s="666"/>
      <c r="RST260" s="666"/>
      <c r="RSU260" s="666"/>
      <c r="RSV260" s="666"/>
      <c r="RSW260" s="666"/>
      <c r="RSX260" s="666"/>
      <c r="RSY260" s="666"/>
      <c r="RSZ260" s="666"/>
      <c r="RTA260" s="666"/>
      <c r="RTB260" s="666"/>
      <c r="RTC260" s="666"/>
      <c r="RTD260" s="666"/>
      <c r="RTE260" s="666"/>
      <c r="RTF260" s="666"/>
      <c r="RTG260" s="666"/>
      <c r="RTH260" s="666"/>
      <c r="RTI260" s="666"/>
      <c r="RTJ260" s="666"/>
      <c r="RTK260" s="666"/>
      <c r="RTL260" s="680"/>
      <c r="RTM260" s="666"/>
      <c r="RTN260" s="666"/>
      <c r="RTO260" s="666"/>
      <c r="RTP260" s="666"/>
      <c r="RTQ260" s="666"/>
      <c r="RTR260" s="666"/>
      <c r="RTS260" s="666"/>
      <c r="RTT260" s="666"/>
      <c r="RTU260" s="666"/>
      <c r="RTV260" s="666"/>
      <c r="RTW260" s="666"/>
      <c r="RTX260" s="666"/>
      <c r="RTY260" s="666"/>
      <c r="RTZ260" s="666"/>
      <c r="RUA260" s="666"/>
      <c r="RUB260" s="666"/>
      <c r="RUC260" s="666"/>
      <c r="RUD260" s="666"/>
      <c r="RUE260" s="666"/>
      <c r="RUF260" s="680"/>
      <c r="RUG260" s="666"/>
      <c r="RUH260" s="666"/>
      <c r="RUI260" s="666"/>
      <c r="RUJ260" s="666"/>
      <c r="RUK260" s="666"/>
      <c r="RUL260" s="666"/>
      <c r="RUM260" s="666"/>
      <c r="RUN260" s="666"/>
      <c r="RUO260" s="666"/>
      <c r="RUP260" s="666"/>
      <c r="RUQ260" s="666"/>
      <c r="RUR260" s="666"/>
      <c r="RUS260" s="666"/>
      <c r="RUT260" s="666"/>
      <c r="RUU260" s="666"/>
      <c r="RUV260" s="666"/>
      <c r="RUW260" s="666"/>
      <c r="RUX260" s="666"/>
      <c r="RUY260" s="666"/>
      <c r="RUZ260" s="680"/>
      <c r="RVA260" s="666"/>
      <c r="RVB260" s="666"/>
      <c r="RVC260" s="666"/>
      <c r="RVD260" s="666"/>
      <c r="RVE260" s="666"/>
      <c r="RVF260" s="666"/>
      <c r="RVG260" s="666"/>
      <c r="RVH260" s="666"/>
      <c r="RVI260" s="666"/>
      <c r="RVJ260" s="666"/>
      <c r="RVK260" s="666"/>
      <c r="RVL260" s="666"/>
      <c r="RVM260" s="666"/>
      <c r="RVN260" s="666"/>
      <c r="RVO260" s="666"/>
      <c r="RVP260" s="666"/>
      <c r="RVQ260" s="666"/>
      <c r="RVR260" s="666"/>
      <c r="RVS260" s="666"/>
      <c r="RVT260" s="680"/>
      <c r="RVU260" s="666"/>
      <c r="RVV260" s="666"/>
      <c r="RVW260" s="666"/>
      <c r="RVX260" s="666"/>
      <c r="RVY260" s="666"/>
      <c r="RVZ260" s="666"/>
      <c r="RWA260" s="666"/>
      <c r="RWB260" s="666"/>
      <c r="RWC260" s="666"/>
      <c r="RWD260" s="666"/>
      <c r="RWE260" s="666"/>
      <c r="RWF260" s="666"/>
      <c r="RWG260" s="666"/>
      <c r="RWH260" s="666"/>
      <c r="RWI260" s="666"/>
      <c r="RWJ260" s="666"/>
      <c r="RWK260" s="666"/>
      <c r="RWL260" s="666"/>
      <c r="RWM260" s="666"/>
      <c r="RWN260" s="680"/>
      <c r="RWO260" s="666"/>
      <c r="RWP260" s="666"/>
      <c r="RWQ260" s="666"/>
      <c r="RWR260" s="666"/>
      <c r="RWS260" s="666"/>
      <c r="RWT260" s="666"/>
      <c r="RWU260" s="666"/>
      <c r="RWV260" s="666"/>
      <c r="RWW260" s="666"/>
      <c r="RWX260" s="666"/>
      <c r="RWY260" s="666"/>
      <c r="RWZ260" s="666"/>
      <c r="RXA260" s="666"/>
      <c r="RXB260" s="666"/>
      <c r="RXC260" s="666"/>
      <c r="RXD260" s="666"/>
      <c r="RXE260" s="666"/>
      <c r="RXF260" s="666"/>
      <c r="RXG260" s="666"/>
      <c r="RXH260" s="680"/>
      <c r="RXI260" s="666"/>
      <c r="RXJ260" s="666"/>
      <c r="RXK260" s="666"/>
      <c r="RXL260" s="666"/>
      <c r="RXM260" s="666"/>
      <c r="RXN260" s="666"/>
      <c r="RXO260" s="666"/>
      <c r="RXP260" s="666"/>
      <c r="RXQ260" s="666"/>
      <c r="RXR260" s="666"/>
      <c r="RXS260" s="666"/>
      <c r="RXT260" s="666"/>
      <c r="RXU260" s="666"/>
      <c r="RXV260" s="666"/>
      <c r="RXW260" s="666"/>
      <c r="RXX260" s="666"/>
      <c r="RXY260" s="666"/>
      <c r="RXZ260" s="666"/>
      <c r="RYA260" s="666"/>
      <c r="RYB260" s="680"/>
      <c r="RYC260" s="666"/>
      <c r="RYD260" s="666"/>
      <c r="RYE260" s="666"/>
      <c r="RYF260" s="666"/>
      <c r="RYG260" s="666"/>
      <c r="RYH260" s="666"/>
      <c r="RYI260" s="666"/>
      <c r="RYJ260" s="666"/>
      <c r="RYK260" s="666"/>
      <c r="RYL260" s="666"/>
      <c r="RYM260" s="666"/>
      <c r="RYN260" s="666"/>
      <c r="RYO260" s="666"/>
      <c r="RYP260" s="666"/>
      <c r="RYQ260" s="666"/>
      <c r="RYR260" s="666"/>
      <c r="RYS260" s="666"/>
      <c r="RYT260" s="666"/>
      <c r="RYU260" s="666"/>
      <c r="RYV260" s="680"/>
      <c r="RYW260" s="666"/>
      <c r="RYX260" s="666"/>
      <c r="RYY260" s="666"/>
      <c r="RYZ260" s="666"/>
      <c r="RZA260" s="666"/>
      <c r="RZB260" s="666"/>
      <c r="RZC260" s="666"/>
      <c r="RZD260" s="666"/>
      <c r="RZE260" s="666"/>
      <c r="RZF260" s="666"/>
      <c r="RZG260" s="666"/>
      <c r="RZH260" s="666"/>
      <c r="RZI260" s="666"/>
      <c r="RZJ260" s="666"/>
      <c r="RZK260" s="666"/>
      <c r="RZL260" s="666"/>
      <c r="RZM260" s="666"/>
      <c r="RZN260" s="666"/>
      <c r="RZO260" s="666"/>
      <c r="RZP260" s="680"/>
      <c r="RZQ260" s="666"/>
      <c r="RZR260" s="666"/>
      <c r="RZS260" s="666"/>
      <c r="RZT260" s="666"/>
      <c r="RZU260" s="666"/>
      <c r="RZV260" s="666"/>
      <c r="RZW260" s="666"/>
      <c r="RZX260" s="666"/>
      <c r="RZY260" s="666"/>
      <c r="RZZ260" s="666"/>
      <c r="SAA260" s="666"/>
      <c r="SAB260" s="666"/>
      <c r="SAC260" s="666"/>
      <c r="SAD260" s="666"/>
      <c r="SAE260" s="666"/>
      <c r="SAF260" s="666"/>
      <c r="SAG260" s="666"/>
      <c r="SAH260" s="666"/>
      <c r="SAI260" s="666"/>
      <c r="SAJ260" s="680"/>
      <c r="SAK260" s="666"/>
      <c r="SAL260" s="666"/>
      <c r="SAM260" s="666"/>
      <c r="SAN260" s="666"/>
      <c r="SAO260" s="666"/>
      <c r="SAP260" s="666"/>
      <c r="SAQ260" s="666"/>
      <c r="SAR260" s="666"/>
      <c r="SAS260" s="666"/>
      <c r="SAT260" s="666"/>
      <c r="SAU260" s="666"/>
      <c r="SAV260" s="666"/>
      <c r="SAW260" s="666"/>
      <c r="SAX260" s="666"/>
      <c r="SAY260" s="666"/>
      <c r="SAZ260" s="666"/>
      <c r="SBA260" s="666"/>
      <c r="SBB260" s="666"/>
      <c r="SBC260" s="666"/>
      <c r="SBD260" s="680"/>
      <c r="SBE260" s="666"/>
      <c r="SBF260" s="666"/>
      <c r="SBG260" s="666"/>
      <c r="SBH260" s="666"/>
      <c r="SBI260" s="666"/>
      <c r="SBJ260" s="666"/>
      <c r="SBK260" s="666"/>
      <c r="SBL260" s="666"/>
      <c r="SBM260" s="666"/>
      <c r="SBN260" s="666"/>
      <c r="SBO260" s="666"/>
      <c r="SBP260" s="666"/>
      <c r="SBQ260" s="666"/>
      <c r="SBR260" s="666"/>
      <c r="SBS260" s="666"/>
      <c r="SBT260" s="666"/>
      <c r="SBU260" s="666"/>
      <c r="SBV260" s="666"/>
      <c r="SBW260" s="666"/>
      <c r="SBX260" s="680"/>
      <c r="SBY260" s="666"/>
      <c r="SBZ260" s="666"/>
      <c r="SCA260" s="666"/>
      <c r="SCB260" s="666"/>
      <c r="SCC260" s="666"/>
      <c r="SCD260" s="666"/>
      <c r="SCE260" s="666"/>
      <c r="SCF260" s="666"/>
      <c r="SCG260" s="666"/>
      <c r="SCH260" s="666"/>
      <c r="SCI260" s="666"/>
      <c r="SCJ260" s="666"/>
      <c r="SCK260" s="666"/>
      <c r="SCL260" s="666"/>
      <c r="SCM260" s="666"/>
      <c r="SCN260" s="666"/>
      <c r="SCO260" s="666"/>
      <c r="SCP260" s="666"/>
      <c r="SCQ260" s="666"/>
      <c r="SCR260" s="680"/>
      <c r="SCS260" s="666"/>
      <c r="SCT260" s="666"/>
      <c r="SCU260" s="666"/>
      <c r="SCV260" s="666"/>
      <c r="SCW260" s="666"/>
      <c r="SCX260" s="666"/>
      <c r="SCY260" s="666"/>
      <c r="SCZ260" s="666"/>
      <c r="SDA260" s="666"/>
      <c r="SDB260" s="666"/>
      <c r="SDC260" s="666"/>
      <c r="SDD260" s="666"/>
      <c r="SDE260" s="666"/>
      <c r="SDF260" s="666"/>
      <c r="SDG260" s="666"/>
      <c r="SDH260" s="666"/>
      <c r="SDI260" s="666"/>
      <c r="SDJ260" s="666"/>
      <c r="SDK260" s="666"/>
      <c r="SDL260" s="680"/>
      <c r="SDM260" s="666"/>
      <c r="SDN260" s="666"/>
      <c r="SDO260" s="666"/>
      <c r="SDP260" s="666"/>
      <c r="SDQ260" s="666"/>
      <c r="SDR260" s="666"/>
      <c r="SDS260" s="666"/>
      <c r="SDT260" s="666"/>
      <c r="SDU260" s="666"/>
      <c r="SDV260" s="666"/>
      <c r="SDW260" s="666"/>
      <c r="SDX260" s="666"/>
      <c r="SDY260" s="666"/>
      <c r="SDZ260" s="666"/>
      <c r="SEA260" s="666"/>
      <c r="SEB260" s="666"/>
      <c r="SEC260" s="666"/>
      <c r="SED260" s="666"/>
      <c r="SEE260" s="666"/>
      <c r="SEF260" s="680"/>
      <c r="SEG260" s="666"/>
      <c r="SEH260" s="666"/>
      <c r="SEI260" s="666"/>
      <c r="SEJ260" s="666"/>
      <c r="SEK260" s="666"/>
      <c r="SEL260" s="666"/>
      <c r="SEM260" s="666"/>
      <c r="SEN260" s="666"/>
      <c r="SEO260" s="666"/>
      <c r="SEP260" s="666"/>
      <c r="SEQ260" s="666"/>
      <c r="SER260" s="666"/>
      <c r="SES260" s="666"/>
      <c r="SET260" s="666"/>
      <c r="SEU260" s="666"/>
      <c r="SEV260" s="666"/>
      <c r="SEW260" s="666"/>
      <c r="SEX260" s="666"/>
      <c r="SEY260" s="666"/>
      <c r="SEZ260" s="680"/>
      <c r="SFA260" s="666"/>
      <c r="SFB260" s="666"/>
      <c r="SFC260" s="666"/>
      <c r="SFD260" s="666"/>
      <c r="SFE260" s="666"/>
      <c r="SFF260" s="666"/>
      <c r="SFG260" s="666"/>
      <c r="SFH260" s="666"/>
      <c r="SFI260" s="666"/>
      <c r="SFJ260" s="666"/>
      <c r="SFK260" s="666"/>
      <c r="SFL260" s="666"/>
      <c r="SFM260" s="666"/>
      <c r="SFN260" s="666"/>
      <c r="SFO260" s="666"/>
      <c r="SFP260" s="666"/>
      <c r="SFQ260" s="666"/>
      <c r="SFR260" s="666"/>
      <c r="SFS260" s="666"/>
      <c r="SFT260" s="680"/>
      <c r="SFU260" s="666"/>
      <c r="SFV260" s="666"/>
      <c r="SFW260" s="666"/>
      <c r="SFX260" s="666"/>
      <c r="SFY260" s="666"/>
      <c r="SFZ260" s="666"/>
      <c r="SGA260" s="666"/>
      <c r="SGB260" s="666"/>
      <c r="SGC260" s="666"/>
      <c r="SGD260" s="666"/>
      <c r="SGE260" s="666"/>
      <c r="SGF260" s="666"/>
      <c r="SGG260" s="666"/>
      <c r="SGH260" s="666"/>
      <c r="SGI260" s="666"/>
      <c r="SGJ260" s="666"/>
      <c r="SGK260" s="666"/>
      <c r="SGL260" s="666"/>
      <c r="SGM260" s="666"/>
      <c r="SGN260" s="680"/>
      <c r="SGO260" s="666"/>
      <c r="SGP260" s="666"/>
      <c r="SGQ260" s="666"/>
      <c r="SGR260" s="666"/>
      <c r="SGS260" s="666"/>
      <c r="SGT260" s="666"/>
      <c r="SGU260" s="666"/>
      <c r="SGV260" s="666"/>
      <c r="SGW260" s="666"/>
      <c r="SGX260" s="666"/>
      <c r="SGY260" s="666"/>
      <c r="SGZ260" s="666"/>
      <c r="SHA260" s="666"/>
      <c r="SHB260" s="666"/>
      <c r="SHC260" s="666"/>
      <c r="SHD260" s="666"/>
      <c r="SHE260" s="666"/>
      <c r="SHF260" s="666"/>
      <c r="SHG260" s="666"/>
      <c r="SHH260" s="680"/>
      <c r="SHI260" s="666"/>
      <c r="SHJ260" s="666"/>
      <c r="SHK260" s="666"/>
      <c r="SHL260" s="666"/>
      <c r="SHM260" s="666"/>
      <c r="SHN260" s="666"/>
      <c r="SHO260" s="666"/>
      <c r="SHP260" s="666"/>
      <c r="SHQ260" s="666"/>
      <c r="SHR260" s="666"/>
      <c r="SHS260" s="666"/>
      <c r="SHT260" s="666"/>
      <c r="SHU260" s="666"/>
      <c r="SHV260" s="666"/>
      <c r="SHW260" s="666"/>
      <c r="SHX260" s="666"/>
      <c r="SHY260" s="666"/>
      <c r="SHZ260" s="666"/>
      <c r="SIA260" s="666"/>
      <c r="SIB260" s="680"/>
      <c r="SIC260" s="666"/>
      <c r="SID260" s="666"/>
      <c r="SIE260" s="666"/>
      <c r="SIF260" s="666"/>
      <c r="SIG260" s="666"/>
      <c r="SIH260" s="666"/>
      <c r="SII260" s="666"/>
      <c r="SIJ260" s="666"/>
      <c r="SIK260" s="666"/>
      <c r="SIL260" s="666"/>
      <c r="SIM260" s="666"/>
      <c r="SIN260" s="666"/>
      <c r="SIO260" s="666"/>
      <c r="SIP260" s="666"/>
      <c r="SIQ260" s="666"/>
      <c r="SIR260" s="666"/>
      <c r="SIS260" s="666"/>
      <c r="SIT260" s="666"/>
      <c r="SIU260" s="666"/>
      <c r="SIV260" s="680"/>
      <c r="SIW260" s="666"/>
      <c r="SIX260" s="666"/>
      <c r="SIY260" s="666"/>
      <c r="SIZ260" s="666"/>
      <c r="SJA260" s="666"/>
      <c r="SJB260" s="666"/>
      <c r="SJC260" s="666"/>
      <c r="SJD260" s="666"/>
      <c r="SJE260" s="666"/>
      <c r="SJF260" s="666"/>
      <c r="SJG260" s="666"/>
      <c r="SJH260" s="666"/>
      <c r="SJI260" s="666"/>
      <c r="SJJ260" s="666"/>
      <c r="SJK260" s="666"/>
      <c r="SJL260" s="666"/>
      <c r="SJM260" s="666"/>
      <c r="SJN260" s="666"/>
      <c r="SJO260" s="666"/>
      <c r="SJP260" s="680"/>
      <c r="SJQ260" s="666"/>
      <c r="SJR260" s="666"/>
      <c r="SJS260" s="666"/>
      <c r="SJT260" s="666"/>
      <c r="SJU260" s="666"/>
      <c r="SJV260" s="666"/>
      <c r="SJW260" s="666"/>
      <c r="SJX260" s="666"/>
      <c r="SJY260" s="666"/>
      <c r="SJZ260" s="666"/>
      <c r="SKA260" s="666"/>
      <c r="SKB260" s="666"/>
      <c r="SKC260" s="666"/>
      <c r="SKD260" s="666"/>
      <c r="SKE260" s="666"/>
      <c r="SKF260" s="666"/>
      <c r="SKG260" s="666"/>
      <c r="SKH260" s="666"/>
      <c r="SKI260" s="666"/>
      <c r="SKJ260" s="680"/>
      <c r="SKK260" s="666"/>
      <c r="SKL260" s="666"/>
      <c r="SKM260" s="666"/>
      <c r="SKN260" s="666"/>
      <c r="SKO260" s="666"/>
      <c r="SKP260" s="666"/>
      <c r="SKQ260" s="666"/>
      <c r="SKR260" s="666"/>
      <c r="SKS260" s="666"/>
      <c r="SKT260" s="666"/>
      <c r="SKU260" s="666"/>
      <c r="SKV260" s="666"/>
      <c r="SKW260" s="666"/>
      <c r="SKX260" s="666"/>
      <c r="SKY260" s="666"/>
      <c r="SKZ260" s="666"/>
      <c r="SLA260" s="666"/>
      <c r="SLB260" s="666"/>
      <c r="SLC260" s="666"/>
      <c r="SLD260" s="680"/>
      <c r="SLE260" s="666"/>
      <c r="SLF260" s="666"/>
      <c r="SLG260" s="666"/>
      <c r="SLH260" s="666"/>
      <c r="SLI260" s="666"/>
      <c r="SLJ260" s="666"/>
      <c r="SLK260" s="666"/>
      <c r="SLL260" s="666"/>
      <c r="SLM260" s="666"/>
      <c r="SLN260" s="666"/>
      <c r="SLO260" s="666"/>
      <c r="SLP260" s="666"/>
      <c r="SLQ260" s="666"/>
      <c r="SLR260" s="666"/>
      <c r="SLS260" s="666"/>
      <c r="SLT260" s="666"/>
      <c r="SLU260" s="666"/>
      <c r="SLV260" s="666"/>
      <c r="SLW260" s="666"/>
      <c r="SLX260" s="680"/>
      <c r="SLY260" s="666"/>
      <c r="SLZ260" s="666"/>
      <c r="SMA260" s="666"/>
      <c r="SMB260" s="666"/>
      <c r="SMC260" s="666"/>
      <c r="SMD260" s="666"/>
      <c r="SME260" s="666"/>
      <c r="SMF260" s="666"/>
      <c r="SMG260" s="666"/>
      <c r="SMH260" s="666"/>
      <c r="SMI260" s="666"/>
      <c r="SMJ260" s="666"/>
      <c r="SMK260" s="666"/>
      <c r="SML260" s="666"/>
      <c r="SMM260" s="666"/>
      <c r="SMN260" s="666"/>
      <c r="SMO260" s="666"/>
      <c r="SMP260" s="666"/>
      <c r="SMQ260" s="666"/>
      <c r="SMR260" s="680"/>
      <c r="SMS260" s="666"/>
      <c r="SMT260" s="666"/>
      <c r="SMU260" s="666"/>
      <c r="SMV260" s="666"/>
      <c r="SMW260" s="666"/>
      <c r="SMX260" s="666"/>
      <c r="SMY260" s="666"/>
      <c r="SMZ260" s="666"/>
      <c r="SNA260" s="666"/>
      <c r="SNB260" s="666"/>
      <c r="SNC260" s="666"/>
      <c r="SND260" s="666"/>
      <c r="SNE260" s="666"/>
      <c r="SNF260" s="666"/>
      <c r="SNG260" s="666"/>
      <c r="SNH260" s="666"/>
      <c r="SNI260" s="666"/>
      <c r="SNJ260" s="666"/>
      <c r="SNK260" s="666"/>
      <c r="SNL260" s="680"/>
      <c r="SNM260" s="666"/>
      <c r="SNN260" s="666"/>
      <c r="SNO260" s="666"/>
      <c r="SNP260" s="666"/>
      <c r="SNQ260" s="666"/>
      <c r="SNR260" s="666"/>
      <c r="SNS260" s="666"/>
      <c r="SNT260" s="666"/>
      <c r="SNU260" s="666"/>
      <c r="SNV260" s="666"/>
      <c r="SNW260" s="666"/>
      <c r="SNX260" s="666"/>
      <c r="SNY260" s="666"/>
      <c r="SNZ260" s="666"/>
      <c r="SOA260" s="666"/>
      <c r="SOB260" s="666"/>
      <c r="SOC260" s="666"/>
      <c r="SOD260" s="666"/>
      <c r="SOE260" s="666"/>
      <c r="SOF260" s="680"/>
      <c r="SOG260" s="666"/>
      <c r="SOH260" s="666"/>
      <c r="SOI260" s="666"/>
      <c r="SOJ260" s="666"/>
      <c r="SOK260" s="666"/>
      <c r="SOL260" s="666"/>
      <c r="SOM260" s="666"/>
      <c r="SON260" s="666"/>
      <c r="SOO260" s="666"/>
      <c r="SOP260" s="666"/>
      <c r="SOQ260" s="666"/>
      <c r="SOR260" s="666"/>
      <c r="SOS260" s="666"/>
      <c r="SOT260" s="666"/>
      <c r="SOU260" s="666"/>
      <c r="SOV260" s="666"/>
      <c r="SOW260" s="666"/>
      <c r="SOX260" s="666"/>
      <c r="SOY260" s="666"/>
      <c r="SOZ260" s="680"/>
      <c r="SPA260" s="666"/>
      <c r="SPB260" s="666"/>
      <c r="SPC260" s="666"/>
      <c r="SPD260" s="666"/>
      <c r="SPE260" s="666"/>
      <c r="SPF260" s="666"/>
      <c r="SPG260" s="666"/>
      <c r="SPH260" s="666"/>
      <c r="SPI260" s="666"/>
      <c r="SPJ260" s="666"/>
      <c r="SPK260" s="666"/>
      <c r="SPL260" s="666"/>
      <c r="SPM260" s="666"/>
      <c r="SPN260" s="666"/>
      <c r="SPO260" s="666"/>
      <c r="SPP260" s="666"/>
      <c r="SPQ260" s="666"/>
      <c r="SPR260" s="666"/>
      <c r="SPS260" s="666"/>
      <c r="SPT260" s="680"/>
      <c r="SPU260" s="666"/>
      <c r="SPV260" s="666"/>
      <c r="SPW260" s="666"/>
      <c r="SPX260" s="666"/>
      <c r="SPY260" s="666"/>
      <c r="SPZ260" s="666"/>
      <c r="SQA260" s="666"/>
      <c r="SQB260" s="666"/>
      <c r="SQC260" s="666"/>
      <c r="SQD260" s="666"/>
      <c r="SQE260" s="666"/>
      <c r="SQF260" s="666"/>
      <c r="SQG260" s="666"/>
      <c r="SQH260" s="666"/>
      <c r="SQI260" s="666"/>
      <c r="SQJ260" s="666"/>
      <c r="SQK260" s="666"/>
      <c r="SQL260" s="666"/>
      <c r="SQM260" s="666"/>
      <c r="SQN260" s="680"/>
      <c r="SQO260" s="666"/>
      <c r="SQP260" s="666"/>
      <c r="SQQ260" s="666"/>
      <c r="SQR260" s="666"/>
      <c r="SQS260" s="666"/>
      <c r="SQT260" s="666"/>
      <c r="SQU260" s="666"/>
      <c r="SQV260" s="666"/>
      <c r="SQW260" s="666"/>
      <c r="SQX260" s="666"/>
      <c r="SQY260" s="666"/>
      <c r="SQZ260" s="666"/>
      <c r="SRA260" s="666"/>
      <c r="SRB260" s="666"/>
      <c r="SRC260" s="666"/>
      <c r="SRD260" s="666"/>
      <c r="SRE260" s="666"/>
      <c r="SRF260" s="666"/>
      <c r="SRG260" s="666"/>
      <c r="SRH260" s="680"/>
      <c r="SRI260" s="666"/>
      <c r="SRJ260" s="666"/>
      <c r="SRK260" s="666"/>
      <c r="SRL260" s="666"/>
      <c r="SRM260" s="666"/>
      <c r="SRN260" s="666"/>
      <c r="SRO260" s="666"/>
      <c r="SRP260" s="666"/>
      <c r="SRQ260" s="666"/>
      <c r="SRR260" s="666"/>
      <c r="SRS260" s="666"/>
      <c r="SRT260" s="666"/>
      <c r="SRU260" s="666"/>
      <c r="SRV260" s="666"/>
      <c r="SRW260" s="666"/>
      <c r="SRX260" s="666"/>
      <c r="SRY260" s="666"/>
      <c r="SRZ260" s="666"/>
      <c r="SSA260" s="666"/>
      <c r="SSB260" s="680"/>
      <c r="SSC260" s="666"/>
      <c r="SSD260" s="666"/>
      <c r="SSE260" s="666"/>
      <c r="SSF260" s="666"/>
      <c r="SSG260" s="666"/>
      <c r="SSH260" s="666"/>
      <c r="SSI260" s="666"/>
      <c r="SSJ260" s="666"/>
      <c r="SSK260" s="666"/>
      <c r="SSL260" s="666"/>
      <c r="SSM260" s="666"/>
      <c r="SSN260" s="666"/>
      <c r="SSO260" s="666"/>
      <c r="SSP260" s="666"/>
      <c r="SSQ260" s="666"/>
      <c r="SSR260" s="666"/>
      <c r="SSS260" s="666"/>
      <c r="SST260" s="666"/>
      <c r="SSU260" s="666"/>
      <c r="SSV260" s="680"/>
      <c r="SSW260" s="666"/>
      <c r="SSX260" s="666"/>
      <c r="SSY260" s="666"/>
      <c r="SSZ260" s="666"/>
      <c r="STA260" s="666"/>
      <c r="STB260" s="666"/>
      <c r="STC260" s="666"/>
      <c r="STD260" s="666"/>
      <c r="STE260" s="666"/>
      <c r="STF260" s="666"/>
      <c r="STG260" s="666"/>
      <c r="STH260" s="666"/>
      <c r="STI260" s="666"/>
      <c r="STJ260" s="666"/>
      <c r="STK260" s="666"/>
      <c r="STL260" s="666"/>
      <c r="STM260" s="666"/>
      <c r="STN260" s="666"/>
      <c r="STO260" s="666"/>
      <c r="STP260" s="680"/>
      <c r="STQ260" s="666"/>
      <c r="STR260" s="666"/>
      <c r="STS260" s="666"/>
      <c r="STT260" s="666"/>
      <c r="STU260" s="666"/>
      <c r="STV260" s="666"/>
      <c r="STW260" s="666"/>
      <c r="STX260" s="666"/>
      <c r="STY260" s="666"/>
      <c r="STZ260" s="666"/>
      <c r="SUA260" s="666"/>
      <c r="SUB260" s="666"/>
      <c r="SUC260" s="666"/>
      <c r="SUD260" s="666"/>
      <c r="SUE260" s="666"/>
      <c r="SUF260" s="666"/>
      <c r="SUG260" s="666"/>
      <c r="SUH260" s="666"/>
      <c r="SUI260" s="666"/>
      <c r="SUJ260" s="680"/>
      <c r="SUK260" s="666"/>
      <c r="SUL260" s="666"/>
      <c r="SUM260" s="666"/>
      <c r="SUN260" s="666"/>
      <c r="SUO260" s="666"/>
      <c r="SUP260" s="666"/>
      <c r="SUQ260" s="666"/>
      <c r="SUR260" s="666"/>
      <c r="SUS260" s="666"/>
      <c r="SUT260" s="666"/>
      <c r="SUU260" s="666"/>
      <c r="SUV260" s="666"/>
      <c r="SUW260" s="666"/>
      <c r="SUX260" s="666"/>
      <c r="SUY260" s="666"/>
      <c r="SUZ260" s="666"/>
      <c r="SVA260" s="666"/>
      <c r="SVB260" s="666"/>
      <c r="SVC260" s="666"/>
      <c r="SVD260" s="680"/>
      <c r="SVE260" s="666"/>
      <c r="SVF260" s="666"/>
      <c r="SVG260" s="666"/>
      <c r="SVH260" s="666"/>
      <c r="SVI260" s="666"/>
      <c r="SVJ260" s="666"/>
      <c r="SVK260" s="666"/>
      <c r="SVL260" s="666"/>
      <c r="SVM260" s="666"/>
      <c r="SVN260" s="666"/>
      <c r="SVO260" s="666"/>
      <c r="SVP260" s="666"/>
      <c r="SVQ260" s="666"/>
      <c r="SVR260" s="666"/>
      <c r="SVS260" s="666"/>
      <c r="SVT260" s="666"/>
      <c r="SVU260" s="666"/>
      <c r="SVV260" s="666"/>
      <c r="SVW260" s="666"/>
      <c r="SVX260" s="680"/>
      <c r="SVY260" s="666"/>
      <c r="SVZ260" s="666"/>
      <c r="SWA260" s="666"/>
      <c r="SWB260" s="666"/>
      <c r="SWC260" s="666"/>
      <c r="SWD260" s="666"/>
      <c r="SWE260" s="666"/>
      <c r="SWF260" s="666"/>
      <c r="SWG260" s="666"/>
      <c r="SWH260" s="666"/>
      <c r="SWI260" s="666"/>
      <c r="SWJ260" s="666"/>
      <c r="SWK260" s="666"/>
      <c r="SWL260" s="666"/>
      <c r="SWM260" s="666"/>
      <c r="SWN260" s="666"/>
      <c r="SWO260" s="666"/>
      <c r="SWP260" s="666"/>
      <c r="SWQ260" s="666"/>
      <c r="SWR260" s="680"/>
      <c r="SWS260" s="666"/>
      <c r="SWT260" s="666"/>
      <c r="SWU260" s="666"/>
      <c r="SWV260" s="666"/>
      <c r="SWW260" s="666"/>
      <c r="SWX260" s="666"/>
      <c r="SWY260" s="666"/>
      <c r="SWZ260" s="666"/>
      <c r="SXA260" s="666"/>
      <c r="SXB260" s="666"/>
      <c r="SXC260" s="666"/>
      <c r="SXD260" s="666"/>
      <c r="SXE260" s="666"/>
      <c r="SXF260" s="666"/>
      <c r="SXG260" s="666"/>
      <c r="SXH260" s="666"/>
      <c r="SXI260" s="666"/>
      <c r="SXJ260" s="666"/>
      <c r="SXK260" s="666"/>
      <c r="SXL260" s="680"/>
      <c r="SXM260" s="666"/>
      <c r="SXN260" s="666"/>
      <c r="SXO260" s="666"/>
      <c r="SXP260" s="666"/>
      <c r="SXQ260" s="666"/>
      <c r="SXR260" s="666"/>
      <c r="SXS260" s="666"/>
      <c r="SXT260" s="666"/>
      <c r="SXU260" s="666"/>
      <c r="SXV260" s="666"/>
      <c r="SXW260" s="666"/>
      <c r="SXX260" s="666"/>
      <c r="SXY260" s="666"/>
      <c r="SXZ260" s="666"/>
      <c r="SYA260" s="666"/>
      <c r="SYB260" s="666"/>
      <c r="SYC260" s="666"/>
      <c r="SYD260" s="666"/>
      <c r="SYE260" s="666"/>
      <c r="SYF260" s="680"/>
      <c r="SYG260" s="666"/>
      <c r="SYH260" s="666"/>
      <c r="SYI260" s="666"/>
      <c r="SYJ260" s="666"/>
      <c r="SYK260" s="666"/>
      <c r="SYL260" s="666"/>
      <c r="SYM260" s="666"/>
      <c r="SYN260" s="666"/>
      <c r="SYO260" s="666"/>
      <c r="SYP260" s="666"/>
      <c r="SYQ260" s="666"/>
      <c r="SYR260" s="666"/>
      <c r="SYS260" s="666"/>
      <c r="SYT260" s="666"/>
      <c r="SYU260" s="666"/>
      <c r="SYV260" s="666"/>
      <c r="SYW260" s="666"/>
      <c r="SYX260" s="666"/>
      <c r="SYY260" s="666"/>
      <c r="SYZ260" s="680"/>
      <c r="SZA260" s="666"/>
      <c r="SZB260" s="666"/>
      <c r="SZC260" s="666"/>
      <c r="SZD260" s="666"/>
      <c r="SZE260" s="666"/>
      <c r="SZF260" s="666"/>
      <c r="SZG260" s="666"/>
      <c r="SZH260" s="666"/>
      <c r="SZI260" s="666"/>
      <c r="SZJ260" s="666"/>
      <c r="SZK260" s="666"/>
      <c r="SZL260" s="666"/>
      <c r="SZM260" s="666"/>
      <c r="SZN260" s="666"/>
      <c r="SZO260" s="666"/>
      <c r="SZP260" s="666"/>
      <c r="SZQ260" s="666"/>
      <c r="SZR260" s="666"/>
      <c r="SZS260" s="666"/>
      <c r="SZT260" s="680"/>
      <c r="SZU260" s="666"/>
      <c r="SZV260" s="666"/>
      <c r="SZW260" s="666"/>
      <c r="SZX260" s="666"/>
      <c r="SZY260" s="666"/>
      <c r="SZZ260" s="666"/>
      <c r="TAA260" s="666"/>
      <c r="TAB260" s="666"/>
      <c r="TAC260" s="666"/>
      <c r="TAD260" s="666"/>
      <c r="TAE260" s="666"/>
      <c r="TAF260" s="666"/>
      <c r="TAG260" s="666"/>
      <c r="TAH260" s="666"/>
      <c r="TAI260" s="666"/>
      <c r="TAJ260" s="666"/>
      <c r="TAK260" s="666"/>
      <c r="TAL260" s="666"/>
      <c r="TAM260" s="666"/>
      <c r="TAN260" s="680"/>
      <c r="TAO260" s="666"/>
      <c r="TAP260" s="666"/>
      <c r="TAQ260" s="666"/>
      <c r="TAR260" s="666"/>
      <c r="TAS260" s="666"/>
      <c r="TAT260" s="666"/>
      <c r="TAU260" s="666"/>
      <c r="TAV260" s="666"/>
      <c r="TAW260" s="666"/>
      <c r="TAX260" s="666"/>
      <c r="TAY260" s="666"/>
      <c r="TAZ260" s="666"/>
      <c r="TBA260" s="666"/>
      <c r="TBB260" s="666"/>
      <c r="TBC260" s="666"/>
      <c r="TBD260" s="666"/>
      <c r="TBE260" s="666"/>
      <c r="TBF260" s="666"/>
      <c r="TBG260" s="666"/>
      <c r="TBH260" s="680"/>
      <c r="TBI260" s="666"/>
      <c r="TBJ260" s="666"/>
      <c r="TBK260" s="666"/>
      <c r="TBL260" s="666"/>
      <c r="TBM260" s="666"/>
      <c r="TBN260" s="666"/>
      <c r="TBO260" s="666"/>
      <c r="TBP260" s="666"/>
      <c r="TBQ260" s="666"/>
      <c r="TBR260" s="666"/>
      <c r="TBS260" s="666"/>
      <c r="TBT260" s="666"/>
      <c r="TBU260" s="666"/>
      <c r="TBV260" s="666"/>
      <c r="TBW260" s="666"/>
      <c r="TBX260" s="666"/>
      <c r="TBY260" s="666"/>
      <c r="TBZ260" s="666"/>
      <c r="TCA260" s="666"/>
      <c r="TCB260" s="680"/>
      <c r="TCC260" s="666"/>
      <c r="TCD260" s="666"/>
      <c r="TCE260" s="666"/>
      <c r="TCF260" s="666"/>
      <c r="TCG260" s="666"/>
      <c r="TCH260" s="666"/>
      <c r="TCI260" s="666"/>
      <c r="TCJ260" s="666"/>
      <c r="TCK260" s="666"/>
      <c r="TCL260" s="666"/>
      <c r="TCM260" s="666"/>
      <c r="TCN260" s="666"/>
      <c r="TCO260" s="666"/>
      <c r="TCP260" s="666"/>
      <c r="TCQ260" s="666"/>
      <c r="TCR260" s="666"/>
      <c r="TCS260" s="666"/>
      <c r="TCT260" s="666"/>
      <c r="TCU260" s="666"/>
      <c r="TCV260" s="680"/>
      <c r="TCW260" s="666"/>
      <c r="TCX260" s="666"/>
      <c r="TCY260" s="666"/>
      <c r="TCZ260" s="666"/>
      <c r="TDA260" s="666"/>
      <c r="TDB260" s="666"/>
      <c r="TDC260" s="666"/>
      <c r="TDD260" s="666"/>
      <c r="TDE260" s="666"/>
      <c r="TDF260" s="666"/>
      <c r="TDG260" s="666"/>
      <c r="TDH260" s="666"/>
      <c r="TDI260" s="666"/>
      <c r="TDJ260" s="666"/>
      <c r="TDK260" s="666"/>
      <c r="TDL260" s="666"/>
      <c r="TDM260" s="666"/>
      <c r="TDN260" s="666"/>
      <c r="TDO260" s="666"/>
      <c r="TDP260" s="680"/>
      <c r="TDQ260" s="666"/>
      <c r="TDR260" s="666"/>
      <c r="TDS260" s="666"/>
      <c r="TDT260" s="666"/>
      <c r="TDU260" s="666"/>
      <c r="TDV260" s="666"/>
      <c r="TDW260" s="666"/>
      <c r="TDX260" s="666"/>
      <c r="TDY260" s="666"/>
      <c r="TDZ260" s="666"/>
      <c r="TEA260" s="666"/>
      <c r="TEB260" s="666"/>
      <c r="TEC260" s="666"/>
      <c r="TED260" s="666"/>
      <c r="TEE260" s="666"/>
      <c r="TEF260" s="666"/>
      <c r="TEG260" s="666"/>
      <c r="TEH260" s="666"/>
      <c r="TEI260" s="666"/>
      <c r="TEJ260" s="680"/>
      <c r="TEK260" s="666"/>
      <c r="TEL260" s="666"/>
      <c r="TEM260" s="666"/>
      <c r="TEN260" s="666"/>
      <c r="TEO260" s="666"/>
      <c r="TEP260" s="666"/>
      <c r="TEQ260" s="666"/>
      <c r="TER260" s="666"/>
      <c r="TES260" s="666"/>
      <c r="TET260" s="666"/>
      <c r="TEU260" s="666"/>
      <c r="TEV260" s="666"/>
      <c r="TEW260" s="666"/>
      <c r="TEX260" s="666"/>
      <c r="TEY260" s="666"/>
      <c r="TEZ260" s="666"/>
      <c r="TFA260" s="666"/>
      <c r="TFB260" s="666"/>
      <c r="TFC260" s="666"/>
      <c r="TFD260" s="680"/>
      <c r="TFE260" s="666"/>
      <c r="TFF260" s="666"/>
      <c r="TFG260" s="666"/>
      <c r="TFH260" s="666"/>
      <c r="TFI260" s="666"/>
      <c r="TFJ260" s="666"/>
      <c r="TFK260" s="666"/>
      <c r="TFL260" s="666"/>
      <c r="TFM260" s="666"/>
      <c r="TFN260" s="666"/>
      <c r="TFO260" s="666"/>
      <c r="TFP260" s="666"/>
      <c r="TFQ260" s="666"/>
      <c r="TFR260" s="666"/>
      <c r="TFS260" s="666"/>
      <c r="TFT260" s="666"/>
      <c r="TFU260" s="666"/>
      <c r="TFV260" s="666"/>
      <c r="TFW260" s="666"/>
      <c r="TFX260" s="680"/>
      <c r="TFY260" s="666"/>
      <c r="TFZ260" s="666"/>
      <c r="TGA260" s="666"/>
      <c r="TGB260" s="666"/>
      <c r="TGC260" s="666"/>
      <c r="TGD260" s="666"/>
      <c r="TGE260" s="666"/>
      <c r="TGF260" s="666"/>
      <c r="TGG260" s="666"/>
      <c r="TGH260" s="666"/>
      <c r="TGI260" s="666"/>
      <c r="TGJ260" s="666"/>
      <c r="TGK260" s="666"/>
      <c r="TGL260" s="666"/>
      <c r="TGM260" s="666"/>
      <c r="TGN260" s="666"/>
      <c r="TGO260" s="666"/>
      <c r="TGP260" s="666"/>
      <c r="TGQ260" s="666"/>
      <c r="TGR260" s="680"/>
      <c r="TGS260" s="666"/>
      <c r="TGT260" s="666"/>
      <c r="TGU260" s="666"/>
      <c r="TGV260" s="666"/>
      <c r="TGW260" s="666"/>
      <c r="TGX260" s="666"/>
      <c r="TGY260" s="666"/>
      <c r="TGZ260" s="666"/>
      <c r="THA260" s="666"/>
      <c r="THB260" s="666"/>
      <c r="THC260" s="666"/>
      <c r="THD260" s="666"/>
      <c r="THE260" s="666"/>
      <c r="THF260" s="666"/>
      <c r="THG260" s="666"/>
      <c r="THH260" s="666"/>
      <c r="THI260" s="666"/>
      <c r="THJ260" s="666"/>
      <c r="THK260" s="666"/>
      <c r="THL260" s="680"/>
      <c r="THM260" s="666"/>
      <c r="THN260" s="666"/>
      <c r="THO260" s="666"/>
      <c r="THP260" s="666"/>
      <c r="THQ260" s="666"/>
      <c r="THR260" s="666"/>
      <c r="THS260" s="666"/>
      <c r="THT260" s="666"/>
      <c r="THU260" s="666"/>
      <c r="THV260" s="666"/>
      <c r="THW260" s="666"/>
      <c r="THX260" s="666"/>
      <c r="THY260" s="666"/>
      <c r="THZ260" s="666"/>
      <c r="TIA260" s="666"/>
      <c r="TIB260" s="666"/>
      <c r="TIC260" s="666"/>
      <c r="TID260" s="666"/>
      <c r="TIE260" s="666"/>
      <c r="TIF260" s="680"/>
      <c r="TIG260" s="666"/>
      <c r="TIH260" s="666"/>
      <c r="TII260" s="666"/>
      <c r="TIJ260" s="666"/>
      <c r="TIK260" s="666"/>
      <c r="TIL260" s="666"/>
      <c r="TIM260" s="666"/>
      <c r="TIN260" s="666"/>
      <c r="TIO260" s="666"/>
      <c r="TIP260" s="666"/>
      <c r="TIQ260" s="666"/>
      <c r="TIR260" s="666"/>
      <c r="TIS260" s="666"/>
      <c r="TIT260" s="666"/>
      <c r="TIU260" s="666"/>
      <c r="TIV260" s="666"/>
      <c r="TIW260" s="666"/>
      <c r="TIX260" s="666"/>
      <c r="TIY260" s="666"/>
      <c r="TIZ260" s="680"/>
      <c r="TJA260" s="666"/>
      <c r="TJB260" s="666"/>
      <c r="TJC260" s="666"/>
      <c r="TJD260" s="666"/>
      <c r="TJE260" s="666"/>
      <c r="TJF260" s="666"/>
      <c r="TJG260" s="666"/>
      <c r="TJH260" s="666"/>
      <c r="TJI260" s="666"/>
      <c r="TJJ260" s="666"/>
      <c r="TJK260" s="666"/>
      <c r="TJL260" s="666"/>
      <c r="TJM260" s="666"/>
      <c r="TJN260" s="666"/>
      <c r="TJO260" s="666"/>
      <c r="TJP260" s="666"/>
      <c r="TJQ260" s="666"/>
      <c r="TJR260" s="666"/>
      <c r="TJS260" s="666"/>
      <c r="TJT260" s="680"/>
      <c r="TJU260" s="666"/>
      <c r="TJV260" s="666"/>
      <c r="TJW260" s="666"/>
      <c r="TJX260" s="666"/>
      <c r="TJY260" s="666"/>
      <c r="TJZ260" s="666"/>
      <c r="TKA260" s="666"/>
      <c r="TKB260" s="666"/>
      <c r="TKC260" s="666"/>
      <c r="TKD260" s="666"/>
      <c r="TKE260" s="666"/>
      <c r="TKF260" s="666"/>
      <c r="TKG260" s="666"/>
      <c r="TKH260" s="666"/>
      <c r="TKI260" s="666"/>
      <c r="TKJ260" s="666"/>
      <c r="TKK260" s="666"/>
      <c r="TKL260" s="666"/>
      <c r="TKM260" s="666"/>
      <c r="TKN260" s="680"/>
      <c r="TKO260" s="666"/>
      <c r="TKP260" s="666"/>
      <c r="TKQ260" s="666"/>
      <c r="TKR260" s="666"/>
      <c r="TKS260" s="666"/>
      <c r="TKT260" s="666"/>
      <c r="TKU260" s="666"/>
      <c r="TKV260" s="666"/>
      <c r="TKW260" s="666"/>
      <c r="TKX260" s="666"/>
      <c r="TKY260" s="666"/>
      <c r="TKZ260" s="666"/>
      <c r="TLA260" s="666"/>
      <c r="TLB260" s="666"/>
      <c r="TLC260" s="666"/>
      <c r="TLD260" s="666"/>
      <c r="TLE260" s="666"/>
      <c r="TLF260" s="666"/>
      <c r="TLG260" s="666"/>
      <c r="TLH260" s="680"/>
      <c r="TLI260" s="666"/>
      <c r="TLJ260" s="666"/>
      <c r="TLK260" s="666"/>
      <c r="TLL260" s="666"/>
      <c r="TLM260" s="666"/>
      <c r="TLN260" s="666"/>
      <c r="TLO260" s="666"/>
      <c r="TLP260" s="666"/>
      <c r="TLQ260" s="666"/>
      <c r="TLR260" s="666"/>
      <c r="TLS260" s="666"/>
      <c r="TLT260" s="666"/>
      <c r="TLU260" s="666"/>
      <c r="TLV260" s="666"/>
      <c r="TLW260" s="666"/>
      <c r="TLX260" s="666"/>
      <c r="TLY260" s="666"/>
      <c r="TLZ260" s="666"/>
      <c r="TMA260" s="666"/>
      <c r="TMB260" s="680"/>
      <c r="TMC260" s="666"/>
      <c r="TMD260" s="666"/>
      <c r="TME260" s="666"/>
      <c r="TMF260" s="666"/>
      <c r="TMG260" s="666"/>
      <c r="TMH260" s="666"/>
      <c r="TMI260" s="666"/>
      <c r="TMJ260" s="666"/>
      <c r="TMK260" s="666"/>
      <c r="TML260" s="666"/>
      <c r="TMM260" s="666"/>
      <c r="TMN260" s="666"/>
      <c r="TMO260" s="666"/>
      <c r="TMP260" s="666"/>
      <c r="TMQ260" s="666"/>
      <c r="TMR260" s="666"/>
      <c r="TMS260" s="666"/>
      <c r="TMT260" s="666"/>
      <c r="TMU260" s="666"/>
      <c r="TMV260" s="680"/>
      <c r="TMW260" s="666"/>
      <c r="TMX260" s="666"/>
      <c r="TMY260" s="666"/>
      <c r="TMZ260" s="666"/>
      <c r="TNA260" s="666"/>
      <c r="TNB260" s="666"/>
      <c r="TNC260" s="666"/>
      <c r="TND260" s="666"/>
      <c r="TNE260" s="666"/>
      <c r="TNF260" s="666"/>
      <c r="TNG260" s="666"/>
      <c r="TNH260" s="666"/>
      <c r="TNI260" s="666"/>
      <c r="TNJ260" s="666"/>
      <c r="TNK260" s="666"/>
      <c r="TNL260" s="666"/>
      <c r="TNM260" s="666"/>
      <c r="TNN260" s="666"/>
      <c r="TNO260" s="666"/>
      <c r="TNP260" s="680"/>
      <c r="TNQ260" s="666"/>
      <c r="TNR260" s="666"/>
      <c r="TNS260" s="666"/>
      <c r="TNT260" s="666"/>
      <c r="TNU260" s="666"/>
      <c r="TNV260" s="666"/>
      <c r="TNW260" s="666"/>
      <c r="TNX260" s="666"/>
      <c r="TNY260" s="666"/>
      <c r="TNZ260" s="666"/>
      <c r="TOA260" s="666"/>
      <c r="TOB260" s="666"/>
      <c r="TOC260" s="666"/>
      <c r="TOD260" s="666"/>
      <c r="TOE260" s="666"/>
      <c r="TOF260" s="666"/>
      <c r="TOG260" s="666"/>
      <c r="TOH260" s="666"/>
      <c r="TOI260" s="666"/>
      <c r="TOJ260" s="680"/>
      <c r="TOK260" s="666"/>
      <c r="TOL260" s="666"/>
      <c r="TOM260" s="666"/>
      <c r="TON260" s="666"/>
      <c r="TOO260" s="666"/>
      <c r="TOP260" s="666"/>
      <c r="TOQ260" s="666"/>
      <c r="TOR260" s="666"/>
      <c r="TOS260" s="666"/>
      <c r="TOT260" s="666"/>
      <c r="TOU260" s="666"/>
      <c r="TOV260" s="666"/>
      <c r="TOW260" s="666"/>
      <c r="TOX260" s="666"/>
      <c r="TOY260" s="666"/>
      <c r="TOZ260" s="666"/>
      <c r="TPA260" s="666"/>
      <c r="TPB260" s="666"/>
      <c r="TPC260" s="666"/>
      <c r="TPD260" s="680"/>
      <c r="TPE260" s="666"/>
      <c r="TPF260" s="666"/>
      <c r="TPG260" s="666"/>
      <c r="TPH260" s="666"/>
      <c r="TPI260" s="666"/>
      <c r="TPJ260" s="666"/>
      <c r="TPK260" s="666"/>
      <c r="TPL260" s="666"/>
      <c r="TPM260" s="666"/>
      <c r="TPN260" s="666"/>
      <c r="TPO260" s="666"/>
      <c r="TPP260" s="666"/>
      <c r="TPQ260" s="666"/>
      <c r="TPR260" s="666"/>
      <c r="TPS260" s="666"/>
      <c r="TPT260" s="666"/>
      <c r="TPU260" s="666"/>
      <c r="TPV260" s="666"/>
      <c r="TPW260" s="666"/>
      <c r="TPX260" s="680"/>
      <c r="TPY260" s="666"/>
      <c r="TPZ260" s="666"/>
      <c r="TQA260" s="666"/>
      <c r="TQB260" s="666"/>
      <c r="TQC260" s="666"/>
      <c r="TQD260" s="666"/>
      <c r="TQE260" s="666"/>
      <c r="TQF260" s="666"/>
      <c r="TQG260" s="666"/>
      <c r="TQH260" s="666"/>
      <c r="TQI260" s="666"/>
      <c r="TQJ260" s="666"/>
      <c r="TQK260" s="666"/>
      <c r="TQL260" s="666"/>
      <c r="TQM260" s="666"/>
      <c r="TQN260" s="666"/>
      <c r="TQO260" s="666"/>
      <c r="TQP260" s="666"/>
      <c r="TQQ260" s="666"/>
      <c r="TQR260" s="680"/>
      <c r="TQS260" s="666"/>
      <c r="TQT260" s="666"/>
      <c r="TQU260" s="666"/>
      <c r="TQV260" s="666"/>
      <c r="TQW260" s="666"/>
      <c r="TQX260" s="666"/>
      <c r="TQY260" s="666"/>
      <c r="TQZ260" s="666"/>
      <c r="TRA260" s="666"/>
      <c r="TRB260" s="666"/>
      <c r="TRC260" s="666"/>
      <c r="TRD260" s="666"/>
      <c r="TRE260" s="666"/>
      <c r="TRF260" s="666"/>
      <c r="TRG260" s="666"/>
      <c r="TRH260" s="666"/>
      <c r="TRI260" s="666"/>
      <c r="TRJ260" s="666"/>
      <c r="TRK260" s="666"/>
      <c r="TRL260" s="680"/>
      <c r="TRM260" s="666"/>
      <c r="TRN260" s="666"/>
      <c r="TRO260" s="666"/>
      <c r="TRP260" s="666"/>
      <c r="TRQ260" s="666"/>
      <c r="TRR260" s="666"/>
      <c r="TRS260" s="666"/>
      <c r="TRT260" s="666"/>
      <c r="TRU260" s="666"/>
      <c r="TRV260" s="666"/>
      <c r="TRW260" s="666"/>
      <c r="TRX260" s="666"/>
      <c r="TRY260" s="666"/>
      <c r="TRZ260" s="666"/>
      <c r="TSA260" s="666"/>
      <c r="TSB260" s="666"/>
      <c r="TSC260" s="666"/>
      <c r="TSD260" s="666"/>
      <c r="TSE260" s="666"/>
      <c r="TSF260" s="680"/>
      <c r="TSG260" s="666"/>
      <c r="TSH260" s="666"/>
      <c r="TSI260" s="666"/>
      <c r="TSJ260" s="666"/>
      <c r="TSK260" s="666"/>
      <c r="TSL260" s="666"/>
      <c r="TSM260" s="666"/>
      <c r="TSN260" s="666"/>
      <c r="TSO260" s="666"/>
      <c r="TSP260" s="666"/>
      <c r="TSQ260" s="666"/>
      <c r="TSR260" s="666"/>
      <c r="TSS260" s="666"/>
      <c r="TST260" s="666"/>
      <c r="TSU260" s="666"/>
      <c r="TSV260" s="666"/>
      <c r="TSW260" s="666"/>
      <c r="TSX260" s="666"/>
      <c r="TSY260" s="666"/>
      <c r="TSZ260" s="680"/>
      <c r="TTA260" s="666"/>
      <c r="TTB260" s="666"/>
      <c r="TTC260" s="666"/>
      <c r="TTD260" s="666"/>
      <c r="TTE260" s="666"/>
      <c r="TTF260" s="666"/>
      <c r="TTG260" s="666"/>
      <c r="TTH260" s="666"/>
      <c r="TTI260" s="666"/>
      <c r="TTJ260" s="666"/>
      <c r="TTK260" s="666"/>
      <c r="TTL260" s="666"/>
      <c r="TTM260" s="666"/>
      <c r="TTN260" s="666"/>
      <c r="TTO260" s="666"/>
      <c r="TTP260" s="666"/>
      <c r="TTQ260" s="666"/>
      <c r="TTR260" s="666"/>
      <c r="TTS260" s="666"/>
      <c r="TTT260" s="680"/>
      <c r="TTU260" s="666"/>
      <c r="TTV260" s="666"/>
      <c r="TTW260" s="666"/>
      <c r="TTX260" s="666"/>
      <c r="TTY260" s="666"/>
      <c r="TTZ260" s="666"/>
      <c r="TUA260" s="666"/>
      <c r="TUB260" s="666"/>
      <c r="TUC260" s="666"/>
      <c r="TUD260" s="666"/>
      <c r="TUE260" s="666"/>
      <c r="TUF260" s="666"/>
      <c r="TUG260" s="666"/>
      <c r="TUH260" s="666"/>
      <c r="TUI260" s="666"/>
      <c r="TUJ260" s="666"/>
      <c r="TUK260" s="666"/>
      <c r="TUL260" s="666"/>
      <c r="TUM260" s="666"/>
      <c r="TUN260" s="680"/>
      <c r="TUO260" s="666"/>
      <c r="TUP260" s="666"/>
      <c r="TUQ260" s="666"/>
      <c r="TUR260" s="666"/>
      <c r="TUS260" s="666"/>
      <c r="TUT260" s="666"/>
      <c r="TUU260" s="666"/>
      <c r="TUV260" s="666"/>
      <c r="TUW260" s="666"/>
      <c r="TUX260" s="666"/>
      <c r="TUY260" s="666"/>
      <c r="TUZ260" s="666"/>
      <c r="TVA260" s="666"/>
      <c r="TVB260" s="666"/>
      <c r="TVC260" s="666"/>
      <c r="TVD260" s="666"/>
      <c r="TVE260" s="666"/>
      <c r="TVF260" s="666"/>
      <c r="TVG260" s="666"/>
      <c r="TVH260" s="680"/>
      <c r="TVI260" s="666"/>
      <c r="TVJ260" s="666"/>
      <c r="TVK260" s="666"/>
      <c r="TVL260" s="666"/>
      <c r="TVM260" s="666"/>
      <c r="TVN260" s="666"/>
      <c r="TVO260" s="666"/>
      <c r="TVP260" s="666"/>
      <c r="TVQ260" s="666"/>
      <c r="TVR260" s="666"/>
      <c r="TVS260" s="666"/>
      <c r="TVT260" s="666"/>
      <c r="TVU260" s="666"/>
      <c r="TVV260" s="666"/>
      <c r="TVW260" s="666"/>
      <c r="TVX260" s="666"/>
      <c r="TVY260" s="666"/>
      <c r="TVZ260" s="666"/>
      <c r="TWA260" s="666"/>
      <c r="TWB260" s="680"/>
      <c r="TWC260" s="666"/>
      <c r="TWD260" s="666"/>
      <c r="TWE260" s="666"/>
      <c r="TWF260" s="666"/>
      <c r="TWG260" s="666"/>
      <c r="TWH260" s="666"/>
      <c r="TWI260" s="666"/>
      <c r="TWJ260" s="666"/>
      <c r="TWK260" s="666"/>
      <c r="TWL260" s="666"/>
      <c r="TWM260" s="666"/>
      <c r="TWN260" s="666"/>
      <c r="TWO260" s="666"/>
      <c r="TWP260" s="666"/>
      <c r="TWQ260" s="666"/>
      <c r="TWR260" s="666"/>
      <c r="TWS260" s="666"/>
      <c r="TWT260" s="666"/>
      <c r="TWU260" s="666"/>
      <c r="TWV260" s="680"/>
      <c r="TWW260" s="666"/>
      <c r="TWX260" s="666"/>
      <c r="TWY260" s="666"/>
      <c r="TWZ260" s="666"/>
      <c r="TXA260" s="666"/>
      <c r="TXB260" s="666"/>
      <c r="TXC260" s="666"/>
      <c r="TXD260" s="666"/>
      <c r="TXE260" s="666"/>
      <c r="TXF260" s="666"/>
      <c r="TXG260" s="666"/>
      <c r="TXH260" s="666"/>
      <c r="TXI260" s="666"/>
      <c r="TXJ260" s="666"/>
      <c r="TXK260" s="666"/>
      <c r="TXL260" s="666"/>
      <c r="TXM260" s="666"/>
      <c r="TXN260" s="666"/>
      <c r="TXO260" s="666"/>
      <c r="TXP260" s="680"/>
      <c r="TXQ260" s="666"/>
      <c r="TXR260" s="666"/>
      <c r="TXS260" s="666"/>
      <c r="TXT260" s="666"/>
      <c r="TXU260" s="666"/>
      <c r="TXV260" s="666"/>
      <c r="TXW260" s="666"/>
      <c r="TXX260" s="666"/>
      <c r="TXY260" s="666"/>
      <c r="TXZ260" s="666"/>
      <c r="TYA260" s="666"/>
      <c r="TYB260" s="666"/>
      <c r="TYC260" s="666"/>
      <c r="TYD260" s="666"/>
      <c r="TYE260" s="666"/>
      <c r="TYF260" s="666"/>
      <c r="TYG260" s="666"/>
      <c r="TYH260" s="666"/>
      <c r="TYI260" s="666"/>
      <c r="TYJ260" s="680"/>
      <c r="TYK260" s="666"/>
      <c r="TYL260" s="666"/>
      <c r="TYM260" s="666"/>
      <c r="TYN260" s="666"/>
      <c r="TYO260" s="666"/>
      <c r="TYP260" s="666"/>
      <c r="TYQ260" s="666"/>
      <c r="TYR260" s="666"/>
      <c r="TYS260" s="666"/>
      <c r="TYT260" s="666"/>
      <c r="TYU260" s="666"/>
      <c r="TYV260" s="666"/>
      <c r="TYW260" s="666"/>
      <c r="TYX260" s="666"/>
      <c r="TYY260" s="666"/>
      <c r="TYZ260" s="666"/>
      <c r="TZA260" s="666"/>
      <c r="TZB260" s="666"/>
      <c r="TZC260" s="666"/>
      <c r="TZD260" s="680"/>
      <c r="TZE260" s="666"/>
      <c r="TZF260" s="666"/>
      <c r="TZG260" s="666"/>
      <c r="TZH260" s="666"/>
      <c r="TZI260" s="666"/>
      <c r="TZJ260" s="666"/>
      <c r="TZK260" s="666"/>
      <c r="TZL260" s="666"/>
      <c r="TZM260" s="666"/>
      <c r="TZN260" s="666"/>
      <c r="TZO260" s="666"/>
      <c r="TZP260" s="666"/>
      <c r="TZQ260" s="666"/>
      <c r="TZR260" s="666"/>
      <c r="TZS260" s="666"/>
      <c r="TZT260" s="666"/>
      <c r="TZU260" s="666"/>
      <c r="TZV260" s="666"/>
      <c r="TZW260" s="666"/>
      <c r="TZX260" s="680"/>
      <c r="TZY260" s="666"/>
      <c r="TZZ260" s="666"/>
      <c r="UAA260" s="666"/>
      <c r="UAB260" s="666"/>
      <c r="UAC260" s="666"/>
      <c r="UAD260" s="666"/>
      <c r="UAE260" s="666"/>
      <c r="UAF260" s="666"/>
      <c r="UAG260" s="666"/>
      <c r="UAH260" s="666"/>
      <c r="UAI260" s="666"/>
      <c r="UAJ260" s="666"/>
      <c r="UAK260" s="666"/>
      <c r="UAL260" s="666"/>
      <c r="UAM260" s="666"/>
      <c r="UAN260" s="666"/>
      <c r="UAO260" s="666"/>
      <c r="UAP260" s="666"/>
      <c r="UAQ260" s="666"/>
      <c r="UAR260" s="680"/>
      <c r="UAS260" s="666"/>
      <c r="UAT260" s="666"/>
      <c r="UAU260" s="666"/>
      <c r="UAV260" s="666"/>
      <c r="UAW260" s="666"/>
      <c r="UAX260" s="666"/>
      <c r="UAY260" s="666"/>
      <c r="UAZ260" s="666"/>
      <c r="UBA260" s="666"/>
      <c r="UBB260" s="666"/>
      <c r="UBC260" s="666"/>
      <c r="UBD260" s="666"/>
      <c r="UBE260" s="666"/>
      <c r="UBF260" s="666"/>
      <c r="UBG260" s="666"/>
      <c r="UBH260" s="666"/>
      <c r="UBI260" s="666"/>
      <c r="UBJ260" s="666"/>
      <c r="UBK260" s="666"/>
      <c r="UBL260" s="680"/>
      <c r="UBM260" s="666"/>
      <c r="UBN260" s="666"/>
      <c r="UBO260" s="666"/>
      <c r="UBP260" s="666"/>
      <c r="UBQ260" s="666"/>
      <c r="UBR260" s="666"/>
      <c r="UBS260" s="666"/>
      <c r="UBT260" s="666"/>
      <c r="UBU260" s="666"/>
      <c r="UBV260" s="666"/>
      <c r="UBW260" s="666"/>
      <c r="UBX260" s="666"/>
      <c r="UBY260" s="666"/>
      <c r="UBZ260" s="666"/>
      <c r="UCA260" s="666"/>
      <c r="UCB260" s="666"/>
      <c r="UCC260" s="666"/>
      <c r="UCD260" s="666"/>
      <c r="UCE260" s="666"/>
      <c r="UCF260" s="680"/>
      <c r="UCG260" s="666"/>
      <c r="UCH260" s="666"/>
      <c r="UCI260" s="666"/>
      <c r="UCJ260" s="666"/>
      <c r="UCK260" s="666"/>
      <c r="UCL260" s="666"/>
      <c r="UCM260" s="666"/>
      <c r="UCN260" s="666"/>
      <c r="UCO260" s="666"/>
      <c r="UCP260" s="666"/>
      <c r="UCQ260" s="666"/>
      <c r="UCR260" s="666"/>
      <c r="UCS260" s="666"/>
      <c r="UCT260" s="666"/>
      <c r="UCU260" s="666"/>
      <c r="UCV260" s="666"/>
      <c r="UCW260" s="666"/>
      <c r="UCX260" s="666"/>
      <c r="UCY260" s="666"/>
      <c r="UCZ260" s="680"/>
      <c r="UDA260" s="666"/>
      <c r="UDB260" s="666"/>
      <c r="UDC260" s="666"/>
      <c r="UDD260" s="666"/>
      <c r="UDE260" s="666"/>
      <c r="UDF260" s="666"/>
      <c r="UDG260" s="666"/>
      <c r="UDH260" s="666"/>
      <c r="UDI260" s="666"/>
      <c r="UDJ260" s="666"/>
      <c r="UDK260" s="666"/>
      <c r="UDL260" s="666"/>
      <c r="UDM260" s="666"/>
      <c r="UDN260" s="666"/>
      <c r="UDO260" s="666"/>
      <c r="UDP260" s="666"/>
      <c r="UDQ260" s="666"/>
      <c r="UDR260" s="666"/>
      <c r="UDS260" s="666"/>
      <c r="UDT260" s="680"/>
      <c r="UDU260" s="666"/>
      <c r="UDV260" s="666"/>
      <c r="UDW260" s="666"/>
      <c r="UDX260" s="666"/>
      <c r="UDY260" s="666"/>
      <c r="UDZ260" s="666"/>
      <c r="UEA260" s="666"/>
      <c r="UEB260" s="666"/>
      <c r="UEC260" s="666"/>
      <c r="UED260" s="666"/>
      <c r="UEE260" s="666"/>
      <c r="UEF260" s="666"/>
      <c r="UEG260" s="666"/>
      <c r="UEH260" s="666"/>
      <c r="UEI260" s="666"/>
      <c r="UEJ260" s="666"/>
      <c r="UEK260" s="666"/>
      <c r="UEL260" s="666"/>
      <c r="UEM260" s="666"/>
      <c r="UEN260" s="680"/>
      <c r="UEO260" s="666"/>
      <c r="UEP260" s="666"/>
      <c r="UEQ260" s="666"/>
      <c r="UER260" s="666"/>
      <c r="UES260" s="666"/>
      <c r="UET260" s="666"/>
      <c r="UEU260" s="666"/>
      <c r="UEV260" s="666"/>
      <c r="UEW260" s="666"/>
      <c r="UEX260" s="666"/>
      <c r="UEY260" s="666"/>
      <c r="UEZ260" s="666"/>
      <c r="UFA260" s="666"/>
      <c r="UFB260" s="666"/>
      <c r="UFC260" s="666"/>
      <c r="UFD260" s="666"/>
      <c r="UFE260" s="666"/>
      <c r="UFF260" s="666"/>
      <c r="UFG260" s="666"/>
      <c r="UFH260" s="680"/>
      <c r="UFI260" s="666"/>
      <c r="UFJ260" s="666"/>
      <c r="UFK260" s="666"/>
      <c r="UFL260" s="666"/>
      <c r="UFM260" s="666"/>
      <c r="UFN260" s="666"/>
      <c r="UFO260" s="666"/>
      <c r="UFP260" s="666"/>
      <c r="UFQ260" s="666"/>
      <c r="UFR260" s="666"/>
      <c r="UFS260" s="666"/>
      <c r="UFT260" s="666"/>
      <c r="UFU260" s="666"/>
      <c r="UFV260" s="666"/>
      <c r="UFW260" s="666"/>
      <c r="UFX260" s="666"/>
      <c r="UFY260" s="666"/>
      <c r="UFZ260" s="666"/>
      <c r="UGA260" s="666"/>
      <c r="UGB260" s="680"/>
      <c r="UGC260" s="666"/>
      <c r="UGD260" s="666"/>
      <c r="UGE260" s="666"/>
      <c r="UGF260" s="666"/>
      <c r="UGG260" s="666"/>
      <c r="UGH260" s="666"/>
      <c r="UGI260" s="666"/>
      <c r="UGJ260" s="666"/>
      <c r="UGK260" s="666"/>
      <c r="UGL260" s="666"/>
      <c r="UGM260" s="666"/>
      <c r="UGN260" s="666"/>
      <c r="UGO260" s="666"/>
      <c r="UGP260" s="666"/>
      <c r="UGQ260" s="666"/>
      <c r="UGR260" s="666"/>
      <c r="UGS260" s="666"/>
      <c r="UGT260" s="666"/>
      <c r="UGU260" s="666"/>
      <c r="UGV260" s="680"/>
      <c r="UGW260" s="666"/>
      <c r="UGX260" s="666"/>
      <c r="UGY260" s="666"/>
      <c r="UGZ260" s="666"/>
      <c r="UHA260" s="666"/>
      <c r="UHB260" s="666"/>
      <c r="UHC260" s="666"/>
      <c r="UHD260" s="666"/>
      <c r="UHE260" s="666"/>
      <c r="UHF260" s="666"/>
      <c r="UHG260" s="666"/>
      <c r="UHH260" s="666"/>
      <c r="UHI260" s="666"/>
      <c r="UHJ260" s="666"/>
      <c r="UHK260" s="666"/>
      <c r="UHL260" s="666"/>
      <c r="UHM260" s="666"/>
      <c r="UHN260" s="666"/>
      <c r="UHO260" s="666"/>
      <c r="UHP260" s="680"/>
      <c r="UHQ260" s="666"/>
      <c r="UHR260" s="666"/>
      <c r="UHS260" s="666"/>
      <c r="UHT260" s="666"/>
      <c r="UHU260" s="666"/>
      <c r="UHV260" s="666"/>
      <c r="UHW260" s="666"/>
      <c r="UHX260" s="666"/>
      <c r="UHY260" s="666"/>
      <c r="UHZ260" s="666"/>
      <c r="UIA260" s="666"/>
      <c r="UIB260" s="666"/>
      <c r="UIC260" s="666"/>
      <c r="UID260" s="666"/>
      <c r="UIE260" s="666"/>
      <c r="UIF260" s="666"/>
      <c r="UIG260" s="666"/>
      <c r="UIH260" s="666"/>
      <c r="UII260" s="666"/>
      <c r="UIJ260" s="680"/>
      <c r="UIK260" s="666"/>
      <c r="UIL260" s="666"/>
      <c r="UIM260" s="666"/>
      <c r="UIN260" s="666"/>
      <c r="UIO260" s="666"/>
      <c r="UIP260" s="666"/>
      <c r="UIQ260" s="666"/>
      <c r="UIR260" s="666"/>
      <c r="UIS260" s="666"/>
      <c r="UIT260" s="666"/>
      <c r="UIU260" s="666"/>
      <c r="UIV260" s="666"/>
      <c r="UIW260" s="666"/>
      <c r="UIX260" s="666"/>
      <c r="UIY260" s="666"/>
      <c r="UIZ260" s="666"/>
      <c r="UJA260" s="666"/>
      <c r="UJB260" s="666"/>
      <c r="UJC260" s="666"/>
      <c r="UJD260" s="680"/>
      <c r="UJE260" s="666"/>
      <c r="UJF260" s="666"/>
      <c r="UJG260" s="666"/>
      <c r="UJH260" s="666"/>
      <c r="UJI260" s="666"/>
      <c r="UJJ260" s="666"/>
      <c r="UJK260" s="666"/>
      <c r="UJL260" s="666"/>
      <c r="UJM260" s="666"/>
      <c r="UJN260" s="666"/>
      <c r="UJO260" s="666"/>
      <c r="UJP260" s="666"/>
      <c r="UJQ260" s="666"/>
      <c r="UJR260" s="666"/>
      <c r="UJS260" s="666"/>
      <c r="UJT260" s="666"/>
      <c r="UJU260" s="666"/>
      <c r="UJV260" s="666"/>
      <c r="UJW260" s="666"/>
      <c r="UJX260" s="680"/>
      <c r="UJY260" s="666"/>
      <c r="UJZ260" s="666"/>
      <c r="UKA260" s="666"/>
      <c r="UKB260" s="666"/>
      <c r="UKC260" s="666"/>
      <c r="UKD260" s="666"/>
      <c r="UKE260" s="666"/>
      <c r="UKF260" s="666"/>
      <c r="UKG260" s="666"/>
      <c r="UKH260" s="666"/>
      <c r="UKI260" s="666"/>
      <c r="UKJ260" s="666"/>
      <c r="UKK260" s="666"/>
      <c r="UKL260" s="666"/>
      <c r="UKM260" s="666"/>
      <c r="UKN260" s="666"/>
      <c r="UKO260" s="666"/>
      <c r="UKP260" s="666"/>
      <c r="UKQ260" s="666"/>
      <c r="UKR260" s="680"/>
      <c r="UKS260" s="666"/>
      <c r="UKT260" s="666"/>
      <c r="UKU260" s="666"/>
      <c r="UKV260" s="666"/>
      <c r="UKW260" s="666"/>
      <c r="UKX260" s="666"/>
      <c r="UKY260" s="666"/>
      <c r="UKZ260" s="666"/>
      <c r="ULA260" s="666"/>
      <c r="ULB260" s="666"/>
      <c r="ULC260" s="666"/>
      <c r="ULD260" s="666"/>
      <c r="ULE260" s="666"/>
      <c r="ULF260" s="666"/>
      <c r="ULG260" s="666"/>
      <c r="ULH260" s="666"/>
      <c r="ULI260" s="666"/>
      <c r="ULJ260" s="666"/>
      <c r="ULK260" s="666"/>
      <c r="ULL260" s="680"/>
      <c r="ULM260" s="666"/>
      <c r="ULN260" s="666"/>
      <c r="ULO260" s="666"/>
      <c r="ULP260" s="666"/>
      <c r="ULQ260" s="666"/>
      <c r="ULR260" s="666"/>
      <c r="ULS260" s="666"/>
      <c r="ULT260" s="666"/>
      <c r="ULU260" s="666"/>
      <c r="ULV260" s="666"/>
      <c r="ULW260" s="666"/>
      <c r="ULX260" s="666"/>
      <c r="ULY260" s="666"/>
      <c r="ULZ260" s="666"/>
      <c r="UMA260" s="666"/>
      <c r="UMB260" s="666"/>
      <c r="UMC260" s="666"/>
      <c r="UMD260" s="666"/>
      <c r="UME260" s="666"/>
      <c r="UMF260" s="680"/>
      <c r="UMG260" s="666"/>
      <c r="UMH260" s="666"/>
      <c r="UMI260" s="666"/>
      <c r="UMJ260" s="666"/>
      <c r="UMK260" s="666"/>
      <c r="UML260" s="666"/>
      <c r="UMM260" s="666"/>
      <c r="UMN260" s="666"/>
      <c r="UMO260" s="666"/>
      <c r="UMP260" s="666"/>
      <c r="UMQ260" s="666"/>
      <c r="UMR260" s="666"/>
      <c r="UMS260" s="666"/>
      <c r="UMT260" s="666"/>
      <c r="UMU260" s="666"/>
      <c r="UMV260" s="666"/>
      <c r="UMW260" s="666"/>
      <c r="UMX260" s="666"/>
      <c r="UMY260" s="666"/>
      <c r="UMZ260" s="680"/>
      <c r="UNA260" s="666"/>
      <c r="UNB260" s="666"/>
      <c r="UNC260" s="666"/>
      <c r="UND260" s="666"/>
      <c r="UNE260" s="666"/>
      <c r="UNF260" s="666"/>
      <c r="UNG260" s="666"/>
      <c r="UNH260" s="666"/>
      <c r="UNI260" s="666"/>
      <c r="UNJ260" s="666"/>
      <c r="UNK260" s="666"/>
      <c r="UNL260" s="666"/>
      <c r="UNM260" s="666"/>
      <c r="UNN260" s="666"/>
      <c r="UNO260" s="666"/>
      <c r="UNP260" s="666"/>
      <c r="UNQ260" s="666"/>
      <c r="UNR260" s="666"/>
      <c r="UNS260" s="666"/>
      <c r="UNT260" s="680"/>
      <c r="UNU260" s="666"/>
      <c r="UNV260" s="666"/>
      <c r="UNW260" s="666"/>
      <c r="UNX260" s="666"/>
      <c r="UNY260" s="666"/>
      <c r="UNZ260" s="666"/>
      <c r="UOA260" s="666"/>
      <c r="UOB260" s="666"/>
      <c r="UOC260" s="666"/>
      <c r="UOD260" s="666"/>
      <c r="UOE260" s="666"/>
      <c r="UOF260" s="666"/>
      <c r="UOG260" s="666"/>
      <c r="UOH260" s="666"/>
      <c r="UOI260" s="666"/>
      <c r="UOJ260" s="666"/>
      <c r="UOK260" s="666"/>
      <c r="UOL260" s="666"/>
      <c r="UOM260" s="666"/>
      <c r="UON260" s="680"/>
      <c r="UOO260" s="666"/>
      <c r="UOP260" s="666"/>
      <c r="UOQ260" s="666"/>
      <c r="UOR260" s="666"/>
      <c r="UOS260" s="666"/>
      <c r="UOT260" s="666"/>
      <c r="UOU260" s="666"/>
      <c r="UOV260" s="666"/>
      <c r="UOW260" s="666"/>
      <c r="UOX260" s="666"/>
      <c r="UOY260" s="666"/>
      <c r="UOZ260" s="666"/>
      <c r="UPA260" s="666"/>
      <c r="UPB260" s="666"/>
      <c r="UPC260" s="666"/>
      <c r="UPD260" s="666"/>
      <c r="UPE260" s="666"/>
      <c r="UPF260" s="666"/>
      <c r="UPG260" s="666"/>
      <c r="UPH260" s="680"/>
      <c r="UPI260" s="666"/>
      <c r="UPJ260" s="666"/>
      <c r="UPK260" s="666"/>
      <c r="UPL260" s="666"/>
      <c r="UPM260" s="666"/>
      <c r="UPN260" s="666"/>
      <c r="UPO260" s="666"/>
      <c r="UPP260" s="666"/>
      <c r="UPQ260" s="666"/>
      <c r="UPR260" s="666"/>
      <c r="UPS260" s="666"/>
      <c r="UPT260" s="666"/>
      <c r="UPU260" s="666"/>
      <c r="UPV260" s="666"/>
      <c r="UPW260" s="666"/>
      <c r="UPX260" s="666"/>
      <c r="UPY260" s="666"/>
      <c r="UPZ260" s="666"/>
      <c r="UQA260" s="666"/>
      <c r="UQB260" s="680"/>
      <c r="UQC260" s="666"/>
      <c r="UQD260" s="666"/>
      <c r="UQE260" s="666"/>
      <c r="UQF260" s="666"/>
      <c r="UQG260" s="666"/>
      <c r="UQH260" s="666"/>
      <c r="UQI260" s="666"/>
      <c r="UQJ260" s="666"/>
      <c r="UQK260" s="666"/>
      <c r="UQL260" s="666"/>
      <c r="UQM260" s="666"/>
      <c r="UQN260" s="666"/>
      <c r="UQO260" s="666"/>
      <c r="UQP260" s="666"/>
      <c r="UQQ260" s="666"/>
      <c r="UQR260" s="666"/>
      <c r="UQS260" s="666"/>
      <c r="UQT260" s="666"/>
      <c r="UQU260" s="666"/>
      <c r="UQV260" s="680"/>
      <c r="UQW260" s="666"/>
      <c r="UQX260" s="666"/>
      <c r="UQY260" s="666"/>
      <c r="UQZ260" s="666"/>
      <c r="URA260" s="666"/>
      <c r="URB260" s="666"/>
      <c r="URC260" s="666"/>
      <c r="URD260" s="666"/>
      <c r="URE260" s="666"/>
      <c r="URF260" s="666"/>
      <c r="URG260" s="666"/>
      <c r="URH260" s="666"/>
      <c r="URI260" s="666"/>
      <c r="URJ260" s="666"/>
      <c r="URK260" s="666"/>
      <c r="URL260" s="666"/>
      <c r="URM260" s="666"/>
      <c r="URN260" s="666"/>
      <c r="URO260" s="666"/>
      <c r="URP260" s="680"/>
      <c r="URQ260" s="666"/>
      <c r="URR260" s="666"/>
      <c r="URS260" s="666"/>
      <c r="URT260" s="666"/>
      <c r="URU260" s="666"/>
      <c r="URV260" s="666"/>
      <c r="URW260" s="666"/>
      <c r="URX260" s="666"/>
      <c r="URY260" s="666"/>
      <c r="URZ260" s="666"/>
      <c r="USA260" s="666"/>
      <c r="USB260" s="666"/>
      <c r="USC260" s="666"/>
      <c r="USD260" s="666"/>
      <c r="USE260" s="666"/>
      <c r="USF260" s="666"/>
      <c r="USG260" s="666"/>
      <c r="USH260" s="666"/>
      <c r="USI260" s="666"/>
      <c r="USJ260" s="680"/>
      <c r="USK260" s="666"/>
      <c r="USL260" s="666"/>
      <c r="USM260" s="666"/>
      <c r="USN260" s="666"/>
      <c r="USO260" s="666"/>
      <c r="USP260" s="666"/>
      <c r="USQ260" s="666"/>
      <c r="USR260" s="666"/>
      <c r="USS260" s="666"/>
      <c r="UST260" s="666"/>
      <c r="USU260" s="666"/>
      <c r="USV260" s="666"/>
      <c r="USW260" s="666"/>
      <c r="USX260" s="666"/>
      <c r="USY260" s="666"/>
      <c r="USZ260" s="666"/>
      <c r="UTA260" s="666"/>
      <c r="UTB260" s="666"/>
      <c r="UTC260" s="666"/>
      <c r="UTD260" s="680"/>
      <c r="UTE260" s="666"/>
      <c r="UTF260" s="666"/>
      <c r="UTG260" s="666"/>
      <c r="UTH260" s="666"/>
      <c r="UTI260" s="666"/>
      <c r="UTJ260" s="666"/>
      <c r="UTK260" s="666"/>
      <c r="UTL260" s="666"/>
      <c r="UTM260" s="666"/>
      <c r="UTN260" s="666"/>
      <c r="UTO260" s="666"/>
      <c r="UTP260" s="666"/>
      <c r="UTQ260" s="666"/>
      <c r="UTR260" s="666"/>
      <c r="UTS260" s="666"/>
      <c r="UTT260" s="666"/>
      <c r="UTU260" s="666"/>
      <c r="UTV260" s="666"/>
      <c r="UTW260" s="666"/>
      <c r="UTX260" s="680"/>
      <c r="UTY260" s="666"/>
      <c r="UTZ260" s="666"/>
      <c r="UUA260" s="666"/>
      <c r="UUB260" s="666"/>
      <c r="UUC260" s="666"/>
      <c r="UUD260" s="666"/>
      <c r="UUE260" s="666"/>
      <c r="UUF260" s="666"/>
      <c r="UUG260" s="666"/>
      <c r="UUH260" s="666"/>
      <c r="UUI260" s="666"/>
      <c r="UUJ260" s="666"/>
      <c r="UUK260" s="666"/>
      <c r="UUL260" s="666"/>
      <c r="UUM260" s="666"/>
      <c r="UUN260" s="666"/>
      <c r="UUO260" s="666"/>
      <c r="UUP260" s="666"/>
      <c r="UUQ260" s="666"/>
      <c r="UUR260" s="680"/>
      <c r="UUS260" s="666"/>
      <c r="UUT260" s="666"/>
      <c r="UUU260" s="666"/>
      <c r="UUV260" s="666"/>
      <c r="UUW260" s="666"/>
      <c r="UUX260" s="666"/>
      <c r="UUY260" s="666"/>
      <c r="UUZ260" s="666"/>
      <c r="UVA260" s="666"/>
      <c r="UVB260" s="666"/>
      <c r="UVC260" s="666"/>
      <c r="UVD260" s="666"/>
      <c r="UVE260" s="666"/>
      <c r="UVF260" s="666"/>
      <c r="UVG260" s="666"/>
      <c r="UVH260" s="666"/>
      <c r="UVI260" s="666"/>
      <c r="UVJ260" s="666"/>
      <c r="UVK260" s="666"/>
      <c r="UVL260" s="680"/>
      <c r="UVM260" s="666"/>
      <c r="UVN260" s="666"/>
      <c r="UVO260" s="666"/>
      <c r="UVP260" s="666"/>
      <c r="UVQ260" s="666"/>
      <c r="UVR260" s="666"/>
      <c r="UVS260" s="666"/>
      <c r="UVT260" s="666"/>
      <c r="UVU260" s="666"/>
      <c r="UVV260" s="666"/>
      <c r="UVW260" s="666"/>
      <c r="UVX260" s="666"/>
      <c r="UVY260" s="666"/>
      <c r="UVZ260" s="666"/>
      <c r="UWA260" s="666"/>
      <c r="UWB260" s="666"/>
      <c r="UWC260" s="666"/>
      <c r="UWD260" s="666"/>
      <c r="UWE260" s="666"/>
      <c r="UWF260" s="680"/>
      <c r="UWG260" s="666"/>
      <c r="UWH260" s="666"/>
      <c r="UWI260" s="666"/>
      <c r="UWJ260" s="666"/>
      <c r="UWK260" s="666"/>
      <c r="UWL260" s="666"/>
      <c r="UWM260" s="666"/>
      <c r="UWN260" s="666"/>
      <c r="UWO260" s="666"/>
      <c r="UWP260" s="666"/>
      <c r="UWQ260" s="666"/>
      <c r="UWR260" s="666"/>
      <c r="UWS260" s="666"/>
      <c r="UWT260" s="666"/>
      <c r="UWU260" s="666"/>
      <c r="UWV260" s="666"/>
      <c r="UWW260" s="666"/>
      <c r="UWX260" s="666"/>
      <c r="UWY260" s="666"/>
      <c r="UWZ260" s="680"/>
      <c r="UXA260" s="666"/>
      <c r="UXB260" s="666"/>
      <c r="UXC260" s="666"/>
      <c r="UXD260" s="666"/>
      <c r="UXE260" s="666"/>
      <c r="UXF260" s="666"/>
      <c r="UXG260" s="666"/>
      <c r="UXH260" s="666"/>
      <c r="UXI260" s="666"/>
      <c r="UXJ260" s="666"/>
      <c r="UXK260" s="666"/>
      <c r="UXL260" s="666"/>
      <c r="UXM260" s="666"/>
      <c r="UXN260" s="666"/>
      <c r="UXO260" s="666"/>
      <c r="UXP260" s="666"/>
      <c r="UXQ260" s="666"/>
      <c r="UXR260" s="666"/>
      <c r="UXS260" s="666"/>
      <c r="UXT260" s="680"/>
      <c r="UXU260" s="666"/>
      <c r="UXV260" s="666"/>
      <c r="UXW260" s="666"/>
      <c r="UXX260" s="666"/>
      <c r="UXY260" s="666"/>
      <c r="UXZ260" s="666"/>
      <c r="UYA260" s="666"/>
      <c r="UYB260" s="666"/>
      <c r="UYC260" s="666"/>
      <c r="UYD260" s="666"/>
      <c r="UYE260" s="666"/>
      <c r="UYF260" s="666"/>
      <c r="UYG260" s="666"/>
      <c r="UYH260" s="666"/>
      <c r="UYI260" s="666"/>
      <c r="UYJ260" s="666"/>
      <c r="UYK260" s="666"/>
      <c r="UYL260" s="666"/>
      <c r="UYM260" s="666"/>
      <c r="UYN260" s="680"/>
      <c r="UYO260" s="666"/>
      <c r="UYP260" s="666"/>
      <c r="UYQ260" s="666"/>
      <c r="UYR260" s="666"/>
      <c r="UYS260" s="666"/>
      <c r="UYT260" s="666"/>
      <c r="UYU260" s="666"/>
      <c r="UYV260" s="666"/>
      <c r="UYW260" s="666"/>
      <c r="UYX260" s="666"/>
      <c r="UYY260" s="666"/>
      <c r="UYZ260" s="666"/>
      <c r="UZA260" s="666"/>
      <c r="UZB260" s="666"/>
      <c r="UZC260" s="666"/>
      <c r="UZD260" s="666"/>
      <c r="UZE260" s="666"/>
      <c r="UZF260" s="666"/>
      <c r="UZG260" s="666"/>
      <c r="UZH260" s="680"/>
      <c r="UZI260" s="666"/>
      <c r="UZJ260" s="666"/>
      <c r="UZK260" s="666"/>
      <c r="UZL260" s="666"/>
      <c r="UZM260" s="666"/>
      <c r="UZN260" s="666"/>
      <c r="UZO260" s="666"/>
      <c r="UZP260" s="666"/>
      <c r="UZQ260" s="666"/>
      <c r="UZR260" s="666"/>
      <c r="UZS260" s="666"/>
      <c r="UZT260" s="666"/>
      <c r="UZU260" s="666"/>
      <c r="UZV260" s="666"/>
      <c r="UZW260" s="666"/>
      <c r="UZX260" s="666"/>
      <c r="UZY260" s="666"/>
      <c r="UZZ260" s="666"/>
      <c r="VAA260" s="666"/>
      <c r="VAB260" s="680"/>
      <c r="VAC260" s="666"/>
      <c r="VAD260" s="666"/>
      <c r="VAE260" s="666"/>
      <c r="VAF260" s="666"/>
      <c r="VAG260" s="666"/>
      <c r="VAH260" s="666"/>
      <c r="VAI260" s="666"/>
      <c r="VAJ260" s="666"/>
      <c r="VAK260" s="666"/>
      <c r="VAL260" s="666"/>
      <c r="VAM260" s="666"/>
      <c r="VAN260" s="666"/>
      <c r="VAO260" s="666"/>
      <c r="VAP260" s="666"/>
      <c r="VAQ260" s="666"/>
      <c r="VAR260" s="666"/>
      <c r="VAS260" s="666"/>
      <c r="VAT260" s="666"/>
      <c r="VAU260" s="666"/>
      <c r="VAV260" s="680"/>
      <c r="VAW260" s="666"/>
      <c r="VAX260" s="666"/>
      <c r="VAY260" s="666"/>
      <c r="VAZ260" s="666"/>
      <c r="VBA260" s="666"/>
      <c r="VBB260" s="666"/>
      <c r="VBC260" s="666"/>
      <c r="VBD260" s="666"/>
      <c r="VBE260" s="666"/>
      <c r="VBF260" s="666"/>
      <c r="VBG260" s="666"/>
      <c r="VBH260" s="666"/>
      <c r="VBI260" s="666"/>
      <c r="VBJ260" s="666"/>
      <c r="VBK260" s="666"/>
      <c r="VBL260" s="666"/>
      <c r="VBM260" s="666"/>
      <c r="VBN260" s="666"/>
      <c r="VBO260" s="666"/>
      <c r="VBP260" s="680"/>
      <c r="VBQ260" s="666"/>
      <c r="VBR260" s="666"/>
      <c r="VBS260" s="666"/>
      <c r="VBT260" s="666"/>
      <c r="VBU260" s="666"/>
      <c r="VBV260" s="666"/>
      <c r="VBW260" s="666"/>
      <c r="VBX260" s="666"/>
      <c r="VBY260" s="666"/>
      <c r="VBZ260" s="666"/>
      <c r="VCA260" s="666"/>
      <c r="VCB260" s="666"/>
      <c r="VCC260" s="666"/>
      <c r="VCD260" s="666"/>
      <c r="VCE260" s="666"/>
      <c r="VCF260" s="666"/>
      <c r="VCG260" s="666"/>
      <c r="VCH260" s="666"/>
      <c r="VCI260" s="666"/>
      <c r="VCJ260" s="680"/>
      <c r="VCK260" s="666"/>
      <c r="VCL260" s="666"/>
      <c r="VCM260" s="666"/>
      <c r="VCN260" s="666"/>
      <c r="VCO260" s="666"/>
      <c r="VCP260" s="666"/>
      <c r="VCQ260" s="666"/>
      <c r="VCR260" s="666"/>
      <c r="VCS260" s="666"/>
      <c r="VCT260" s="666"/>
      <c r="VCU260" s="666"/>
      <c r="VCV260" s="666"/>
      <c r="VCW260" s="666"/>
      <c r="VCX260" s="666"/>
      <c r="VCY260" s="666"/>
      <c r="VCZ260" s="666"/>
      <c r="VDA260" s="666"/>
      <c r="VDB260" s="666"/>
      <c r="VDC260" s="666"/>
      <c r="VDD260" s="680"/>
      <c r="VDE260" s="666"/>
      <c r="VDF260" s="666"/>
      <c r="VDG260" s="666"/>
      <c r="VDH260" s="666"/>
      <c r="VDI260" s="666"/>
      <c r="VDJ260" s="666"/>
      <c r="VDK260" s="666"/>
      <c r="VDL260" s="666"/>
      <c r="VDM260" s="666"/>
      <c r="VDN260" s="666"/>
      <c r="VDO260" s="666"/>
      <c r="VDP260" s="666"/>
      <c r="VDQ260" s="666"/>
      <c r="VDR260" s="666"/>
      <c r="VDS260" s="666"/>
      <c r="VDT260" s="666"/>
      <c r="VDU260" s="666"/>
      <c r="VDV260" s="666"/>
      <c r="VDW260" s="666"/>
      <c r="VDX260" s="680"/>
      <c r="VDY260" s="666"/>
      <c r="VDZ260" s="666"/>
      <c r="VEA260" s="666"/>
      <c r="VEB260" s="666"/>
      <c r="VEC260" s="666"/>
      <c r="VED260" s="666"/>
      <c r="VEE260" s="666"/>
      <c r="VEF260" s="666"/>
      <c r="VEG260" s="666"/>
      <c r="VEH260" s="666"/>
      <c r="VEI260" s="666"/>
      <c r="VEJ260" s="666"/>
      <c r="VEK260" s="666"/>
      <c r="VEL260" s="666"/>
      <c r="VEM260" s="666"/>
      <c r="VEN260" s="666"/>
      <c r="VEO260" s="666"/>
      <c r="VEP260" s="666"/>
      <c r="VEQ260" s="666"/>
      <c r="VER260" s="680"/>
      <c r="VES260" s="666"/>
      <c r="VET260" s="666"/>
      <c r="VEU260" s="666"/>
      <c r="VEV260" s="666"/>
      <c r="VEW260" s="666"/>
      <c r="VEX260" s="666"/>
      <c r="VEY260" s="666"/>
      <c r="VEZ260" s="666"/>
      <c r="VFA260" s="666"/>
      <c r="VFB260" s="666"/>
      <c r="VFC260" s="666"/>
      <c r="VFD260" s="666"/>
      <c r="VFE260" s="666"/>
      <c r="VFF260" s="666"/>
      <c r="VFG260" s="666"/>
      <c r="VFH260" s="666"/>
      <c r="VFI260" s="666"/>
      <c r="VFJ260" s="666"/>
      <c r="VFK260" s="666"/>
      <c r="VFL260" s="680"/>
      <c r="VFM260" s="666"/>
      <c r="VFN260" s="666"/>
      <c r="VFO260" s="666"/>
      <c r="VFP260" s="666"/>
      <c r="VFQ260" s="666"/>
      <c r="VFR260" s="666"/>
      <c r="VFS260" s="666"/>
      <c r="VFT260" s="666"/>
      <c r="VFU260" s="666"/>
      <c r="VFV260" s="666"/>
      <c r="VFW260" s="666"/>
      <c r="VFX260" s="666"/>
      <c r="VFY260" s="666"/>
      <c r="VFZ260" s="666"/>
      <c r="VGA260" s="666"/>
      <c r="VGB260" s="666"/>
      <c r="VGC260" s="666"/>
      <c r="VGD260" s="666"/>
      <c r="VGE260" s="666"/>
      <c r="VGF260" s="680"/>
      <c r="VGG260" s="666"/>
      <c r="VGH260" s="666"/>
      <c r="VGI260" s="666"/>
      <c r="VGJ260" s="666"/>
      <c r="VGK260" s="666"/>
      <c r="VGL260" s="666"/>
      <c r="VGM260" s="666"/>
      <c r="VGN260" s="666"/>
      <c r="VGO260" s="666"/>
      <c r="VGP260" s="666"/>
      <c r="VGQ260" s="666"/>
      <c r="VGR260" s="666"/>
      <c r="VGS260" s="666"/>
      <c r="VGT260" s="666"/>
      <c r="VGU260" s="666"/>
      <c r="VGV260" s="666"/>
      <c r="VGW260" s="666"/>
      <c r="VGX260" s="666"/>
      <c r="VGY260" s="666"/>
      <c r="VGZ260" s="680"/>
      <c r="VHA260" s="666"/>
      <c r="VHB260" s="666"/>
      <c r="VHC260" s="666"/>
      <c r="VHD260" s="666"/>
      <c r="VHE260" s="666"/>
      <c r="VHF260" s="666"/>
      <c r="VHG260" s="666"/>
      <c r="VHH260" s="666"/>
      <c r="VHI260" s="666"/>
      <c r="VHJ260" s="666"/>
      <c r="VHK260" s="666"/>
      <c r="VHL260" s="666"/>
      <c r="VHM260" s="666"/>
      <c r="VHN260" s="666"/>
      <c r="VHO260" s="666"/>
      <c r="VHP260" s="666"/>
      <c r="VHQ260" s="666"/>
      <c r="VHR260" s="666"/>
      <c r="VHS260" s="666"/>
      <c r="VHT260" s="680"/>
      <c r="VHU260" s="666"/>
      <c r="VHV260" s="666"/>
      <c r="VHW260" s="666"/>
      <c r="VHX260" s="666"/>
      <c r="VHY260" s="666"/>
      <c r="VHZ260" s="666"/>
      <c r="VIA260" s="666"/>
      <c r="VIB260" s="666"/>
      <c r="VIC260" s="666"/>
      <c r="VID260" s="666"/>
      <c r="VIE260" s="666"/>
      <c r="VIF260" s="666"/>
      <c r="VIG260" s="666"/>
      <c r="VIH260" s="666"/>
      <c r="VII260" s="666"/>
      <c r="VIJ260" s="666"/>
      <c r="VIK260" s="666"/>
      <c r="VIL260" s="666"/>
      <c r="VIM260" s="666"/>
      <c r="VIN260" s="680"/>
      <c r="VIO260" s="666"/>
      <c r="VIP260" s="666"/>
      <c r="VIQ260" s="666"/>
      <c r="VIR260" s="666"/>
      <c r="VIS260" s="666"/>
      <c r="VIT260" s="666"/>
      <c r="VIU260" s="666"/>
      <c r="VIV260" s="666"/>
      <c r="VIW260" s="666"/>
      <c r="VIX260" s="666"/>
      <c r="VIY260" s="666"/>
      <c r="VIZ260" s="666"/>
      <c r="VJA260" s="666"/>
      <c r="VJB260" s="666"/>
      <c r="VJC260" s="666"/>
      <c r="VJD260" s="666"/>
      <c r="VJE260" s="666"/>
      <c r="VJF260" s="666"/>
      <c r="VJG260" s="666"/>
      <c r="VJH260" s="680"/>
      <c r="VJI260" s="666"/>
      <c r="VJJ260" s="666"/>
      <c r="VJK260" s="666"/>
      <c r="VJL260" s="666"/>
      <c r="VJM260" s="666"/>
      <c r="VJN260" s="666"/>
      <c r="VJO260" s="666"/>
      <c r="VJP260" s="666"/>
      <c r="VJQ260" s="666"/>
      <c r="VJR260" s="666"/>
      <c r="VJS260" s="666"/>
      <c r="VJT260" s="666"/>
      <c r="VJU260" s="666"/>
      <c r="VJV260" s="666"/>
      <c r="VJW260" s="666"/>
      <c r="VJX260" s="666"/>
      <c r="VJY260" s="666"/>
      <c r="VJZ260" s="666"/>
      <c r="VKA260" s="666"/>
      <c r="VKB260" s="680"/>
      <c r="VKC260" s="666"/>
      <c r="VKD260" s="666"/>
      <c r="VKE260" s="666"/>
      <c r="VKF260" s="666"/>
      <c r="VKG260" s="666"/>
      <c r="VKH260" s="666"/>
      <c r="VKI260" s="666"/>
      <c r="VKJ260" s="666"/>
      <c r="VKK260" s="666"/>
      <c r="VKL260" s="666"/>
      <c r="VKM260" s="666"/>
      <c r="VKN260" s="666"/>
      <c r="VKO260" s="666"/>
      <c r="VKP260" s="666"/>
      <c r="VKQ260" s="666"/>
      <c r="VKR260" s="666"/>
      <c r="VKS260" s="666"/>
      <c r="VKT260" s="666"/>
      <c r="VKU260" s="666"/>
      <c r="VKV260" s="680"/>
      <c r="VKW260" s="666"/>
      <c r="VKX260" s="666"/>
      <c r="VKY260" s="666"/>
      <c r="VKZ260" s="666"/>
      <c r="VLA260" s="666"/>
      <c r="VLB260" s="666"/>
      <c r="VLC260" s="666"/>
      <c r="VLD260" s="666"/>
      <c r="VLE260" s="666"/>
      <c r="VLF260" s="666"/>
      <c r="VLG260" s="666"/>
      <c r="VLH260" s="666"/>
      <c r="VLI260" s="666"/>
      <c r="VLJ260" s="666"/>
      <c r="VLK260" s="666"/>
      <c r="VLL260" s="666"/>
      <c r="VLM260" s="666"/>
      <c r="VLN260" s="666"/>
      <c r="VLO260" s="666"/>
      <c r="VLP260" s="680"/>
      <c r="VLQ260" s="666"/>
      <c r="VLR260" s="666"/>
      <c r="VLS260" s="666"/>
      <c r="VLT260" s="666"/>
      <c r="VLU260" s="666"/>
      <c r="VLV260" s="666"/>
      <c r="VLW260" s="666"/>
      <c r="VLX260" s="666"/>
      <c r="VLY260" s="666"/>
      <c r="VLZ260" s="666"/>
      <c r="VMA260" s="666"/>
      <c r="VMB260" s="666"/>
      <c r="VMC260" s="666"/>
      <c r="VMD260" s="666"/>
      <c r="VME260" s="666"/>
      <c r="VMF260" s="666"/>
      <c r="VMG260" s="666"/>
      <c r="VMH260" s="666"/>
      <c r="VMI260" s="666"/>
      <c r="VMJ260" s="680"/>
      <c r="VMK260" s="666"/>
      <c r="VML260" s="666"/>
      <c r="VMM260" s="666"/>
      <c r="VMN260" s="666"/>
      <c r="VMO260" s="666"/>
      <c r="VMP260" s="666"/>
      <c r="VMQ260" s="666"/>
      <c r="VMR260" s="666"/>
      <c r="VMS260" s="666"/>
      <c r="VMT260" s="666"/>
      <c r="VMU260" s="666"/>
      <c r="VMV260" s="666"/>
      <c r="VMW260" s="666"/>
      <c r="VMX260" s="666"/>
      <c r="VMY260" s="666"/>
      <c r="VMZ260" s="666"/>
      <c r="VNA260" s="666"/>
      <c r="VNB260" s="666"/>
      <c r="VNC260" s="666"/>
      <c r="VND260" s="680"/>
      <c r="VNE260" s="666"/>
      <c r="VNF260" s="666"/>
      <c r="VNG260" s="666"/>
      <c r="VNH260" s="666"/>
      <c r="VNI260" s="666"/>
      <c r="VNJ260" s="666"/>
      <c r="VNK260" s="666"/>
      <c r="VNL260" s="666"/>
      <c r="VNM260" s="666"/>
      <c r="VNN260" s="666"/>
      <c r="VNO260" s="666"/>
      <c r="VNP260" s="666"/>
      <c r="VNQ260" s="666"/>
      <c r="VNR260" s="666"/>
      <c r="VNS260" s="666"/>
      <c r="VNT260" s="666"/>
      <c r="VNU260" s="666"/>
      <c r="VNV260" s="666"/>
      <c r="VNW260" s="666"/>
      <c r="VNX260" s="680"/>
      <c r="VNY260" s="666"/>
      <c r="VNZ260" s="666"/>
      <c r="VOA260" s="666"/>
      <c r="VOB260" s="666"/>
      <c r="VOC260" s="666"/>
      <c r="VOD260" s="666"/>
      <c r="VOE260" s="666"/>
      <c r="VOF260" s="666"/>
      <c r="VOG260" s="666"/>
      <c r="VOH260" s="666"/>
      <c r="VOI260" s="666"/>
      <c r="VOJ260" s="666"/>
      <c r="VOK260" s="666"/>
      <c r="VOL260" s="666"/>
      <c r="VOM260" s="666"/>
      <c r="VON260" s="666"/>
      <c r="VOO260" s="666"/>
      <c r="VOP260" s="666"/>
      <c r="VOQ260" s="666"/>
      <c r="VOR260" s="680"/>
      <c r="VOS260" s="666"/>
      <c r="VOT260" s="666"/>
      <c r="VOU260" s="666"/>
      <c r="VOV260" s="666"/>
      <c r="VOW260" s="666"/>
      <c r="VOX260" s="666"/>
      <c r="VOY260" s="666"/>
      <c r="VOZ260" s="666"/>
      <c r="VPA260" s="666"/>
      <c r="VPB260" s="666"/>
      <c r="VPC260" s="666"/>
      <c r="VPD260" s="666"/>
      <c r="VPE260" s="666"/>
      <c r="VPF260" s="666"/>
      <c r="VPG260" s="666"/>
      <c r="VPH260" s="666"/>
      <c r="VPI260" s="666"/>
      <c r="VPJ260" s="666"/>
      <c r="VPK260" s="666"/>
      <c r="VPL260" s="680"/>
      <c r="VPM260" s="666"/>
      <c r="VPN260" s="666"/>
      <c r="VPO260" s="666"/>
      <c r="VPP260" s="666"/>
      <c r="VPQ260" s="666"/>
      <c r="VPR260" s="666"/>
      <c r="VPS260" s="666"/>
      <c r="VPT260" s="666"/>
      <c r="VPU260" s="666"/>
      <c r="VPV260" s="666"/>
      <c r="VPW260" s="666"/>
      <c r="VPX260" s="666"/>
      <c r="VPY260" s="666"/>
      <c r="VPZ260" s="666"/>
      <c r="VQA260" s="666"/>
      <c r="VQB260" s="666"/>
      <c r="VQC260" s="666"/>
      <c r="VQD260" s="666"/>
      <c r="VQE260" s="666"/>
      <c r="VQF260" s="680"/>
      <c r="VQG260" s="666"/>
      <c r="VQH260" s="666"/>
      <c r="VQI260" s="666"/>
      <c r="VQJ260" s="666"/>
      <c r="VQK260" s="666"/>
      <c r="VQL260" s="666"/>
      <c r="VQM260" s="666"/>
      <c r="VQN260" s="666"/>
      <c r="VQO260" s="666"/>
      <c r="VQP260" s="666"/>
      <c r="VQQ260" s="666"/>
      <c r="VQR260" s="666"/>
      <c r="VQS260" s="666"/>
      <c r="VQT260" s="666"/>
      <c r="VQU260" s="666"/>
      <c r="VQV260" s="666"/>
      <c r="VQW260" s="666"/>
      <c r="VQX260" s="666"/>
      <c r="VQY260" s="666"/>
      <c r="VQZ260" s="680"/>
      <c r="VRA260" s="666"/>
      <c r="VRB260" s="666"/>
      <c r="VRC260" s="666"/>
      <c r="VRD260" s="666"/>
      <c r="VRE260" s="666"/>
      <c r="VRF260" s="666"/>
      <c r="VRG260" s="666"/>
      <c r="VRH260" s="666"/>
      <c r="VRI260" s="666"/>
      <c r="VRJ260" s="666"/>
      <c r="VRK260" s="666"/>
      <c r="VRL260" s="666"/>
      <c r="VRM260" s="666"/>
      <c r="VRN260" s="666"/>
      <c r="VRO260" s="666"/>
      <c r="VRP260" s="666"/>
      <c r="VRQ260" s="666"/>
      <c r="VRR260" s="666"/>
      <c r="VRS260" s="666"/>
      <c r="VRT260" s="680"/>
      <c r="VRU260" s="666"/>
      <c r="VRV260" s="666"/>
      <c r="VRW260" s="666"/>
      <c r="VRX260" s="666"/>
      <c r="VRY260" s="666"/>
      <c r="VRZ260" s="666"/>
      <c r="VSA260" s="666"/>
      <c r="VSB260" s="666"/>
      <c r="VSC260" s="666"/>
      <c r="VSD260" s="666"/>
      <c r="VSE260" s="666"/>
      <c r="VSF260" s="666"/>
      <c r="VSG260" s="666"/>
      <c r="VSH260" s="666"/>
      <c r="VSI260" s="666"/>
      <c r="VSJ260" s="666"/>
      <c r="VSK260" s="666"/>
      <c r="VSL260" s="666"/>
      <c r="VSM260" s="666"/>
      <c r="VSN260" s="680"/>
      <c r="VSO260" s="666"/>
      <c r="VSP260" s="666"/>
      <c r="VSQ260" s="666"/>
      <c r="VSR260" s="666"/>
      <c r="VSS260" s="666"/>
      <c r="VST260" s="666"/>
      <c r="VSU260" s="666"/>
      <c r="VSV260" s="666"/>
      <c r="VSW260" s="666"/>
      <c r="VSX260" s="666"/>
      <c r="VSY260" s="666"/>
      <c r="VSZ260" s="666"/>
      <c r="VTA260" s="666"/>
      <c r="VTB260" s="666"/>
      <c r="VTC260" s="666"/>
      <c r="VTD260" s="666"/>
      <c r="VTE260" s="666"/>
      <c r="VTF260" s="666"/>
      <c r="VTG260" s="666"/>
      <c r="VTH260" s="680"/>
      <c r="VTI260" s="666"/>
      <c r="VTJ260" s="666"/>
      <c r="VTK260" s="666"/>
      <c r="VTL260" s="666"/>
      <c r="VTM260" s="666"/>
      <c r="VTN260" s="666"/>
      <c r="VTO260" s="666"/>
      <c r="VTP260" s="666"/>
      <c r="VTQ260" s="666"/>
      <c r="VTR260" s="666"/>
      <c r="VTS260" s="666"/>
      <c r="VTT260" s="666"/>
      <c r="VTU260" s="666"/>
      <c r="VTV260" s="666"/>
      <c r="VTW260" s="666"/>
      <c r="VTX260" s="666"/>
      <c r="VTY260" s="666"/>
      <c r="VTZ260" s="666"/>
      <c r="VUA260" s="666"/>
      <c r="VUB260" s="680"/>
      <c r="VUC260" s="666"/>
      <c r="VUD260" s="666"/>
      <c r="VUE260" s="666"/>
      <c r="VUF260" s="666"/>
      <c r="VUG260" s="666"/>
      <c r="VUH260" s="666"/>
      <c r="VUI260" s="666"/>
      <c r="VUJ260" s="666"/>
      <c r="VUK260" s="666"/>
      <c r="VUL260" s="666"/>
      <c r="VUM260" s="666"/>
      <c r="VUN260" s="666"/>
      <c r="VUO260" s="666"/>
      <c r="VUP260" s="666"/>
      <c r="VUQ260" s="666"/>
      <c r="VUR260" s="666"/>
      <c r="VUS260" s="666"/>
      <c r="VUT260" s="666"/>
      <c r="VUU260" s="666"/>
      <c r="VUV260" s="680"/>
      <c r="VUW260" s="666"/>
      <c r="VUX260" s="666"/>
      <c r="VUY260" s="666"/>
      <c r="VUZ260" s="666"/>
      <c r="VVA260" s="666"/>
      <c r="VVB260" s="666"/>
      <c r="VVC260" s="666"/>
      <c r="VVD260" s="666"/>
      <c r="VVE260" s="666"/>
      <c r="VVF260" s="666"/>
      <c r="VVG260" s="666"/>
      <c r="VVH260" s="666"/>
      <c r="VVI260" s="666"/>
      <c r="VVJ260" s="666"/>
      <c r="VVK260" s="666"/>
      <c r="VVL260" s="666"/>
      <c r="VVM260" s="666"/>
      <c r="VVN260" s="666"/>
      <c r="VVO260" s="666"/>
      <c r="VVP260" s="680"/>
      <c r="VVQ260" s="666"/>
      <c r="VVR260" s="666"/>
      <c r="VVS260" s="666"/>
      <c r="VVT260" s="666"/>
      <c r="VVU260" s="666"/>
      <c r="VVV260" s="666"/>
      <c r="VVW260" s="666"/>
      <c r="VVX260" s="666"/>
      <c r="VVY260" s="666"/>
      <c r="VVZ260" s="666"/>
      <c r="VWA260" s="666"/>
      <c r="VWB260" s="666"/>
      <c r="VWC260" s="666"/>
      <c r="VWD260" s="666"/>
      <c r="VWE260" s="666"/>
      <c r="VWF260" s="666"/>
      <c r="VWG260" s="666"/>
      <c r="VWH260" s="666"/>
      <c r="VWI260" s="666"/>
      <c r="VWJ260" s="680"/>
      <c r="VWK260" s="666"/>
      <c r="VWL260" s="666"/>
      <c r="VWM260" s="666"/>
      <c r="VWN260" s="666"/>
      <c r="VWO260" s="666"/>
      <c r="VWP260" s="666"/>
      <c r="VWQ260" s="666"/>
      <c r="VWR260" s="666"/>
      <c r="VWS260" s="666"/>
      <c r="VWT260" s="666"/>
      <c r="VWU260" s="666"/>
      <c r="VWV260" s="666"/>
      <c r="VWW260" s="666"/>
      <c r="VWX260" s="666"/>
      <c r="VWY260" s="666"/>
      <c r="VWZ260" s="666"/>
      <c r="VXA260" s="666"/>
      <c r="VXB260" s="666"/>
      <c r="VXC260" s="666"/>
      <c r="VXD260" s="680"/>
      <c r="VXE260" s="666"/>
      <c r="VXF260" s="666"/>
      <c r="VXG260" s="666"/>
      <c r="VXH260" s="666"/>
      <c r="VXI260" s="666"/>
      <c r="VXJ260" s="666"/>
      <c r="VXK260" s="666"/>
      <c r="VXL260" s="666"/>
      <c r="VXM260" s="666"/>
      <c r="VXN260" s="666"/>
      <c r="VXO260" s="666"/>
      <c r="VXP260" s="666"/>
      <c r="VXQ260" s="666"/>
      <c r="VXR260" s="666"/>
      <c r="VXS260" s="666"/>
      <c r="VXT260" s="666"/>
      <c r="VXU260" s="666"/>
      <c r="VXV260" s="666"/>
      <c r="VXW260" s="666"/>
      <c r="VXX260" s="680"/>
      <c r="VXY260" s="666"/>
      <c r="VXZ260" s="666"/>
      <c r="VYA260" s="666"/>
      <c r="VYB260" s="666"/>
      <c r="VYC260" s="666"/>
      <c r="VYD260" s="666"/>
      <c r="VYE260" s="666"/>
      <c r="VYF260" s="666"/>
      <c r="VYG260" s="666"/>
      <c r="VYH260" s="666"/>
      <c r="VYI260" s="666"/>
      <c r="VYJ260" s="666"/>
      <c r="VYK260" s="666"/>
      <c r="VYL260" s="666"/>
      <c r="VYM260" s="666"/>
      <c r="VYN260" s="666"/>
      <c r="VYO260" s="666"/>
      <c r="VYP260" s="666"/>
      <c r="VYQ260" s="666"/>
      <c r="VYR260" s="680"/>
      <c r="VYS260" s="666"/>
      <c r="VYT260" s="666"/>
      <c r="VYU260" s="666"/>
      <c r="VYV260" s="666"/>
      <c r="VYW260" s="666"/>
      <c r="VYX260" s="666"/>
      <c r="VYY260" s="666"/>
      <c r="VYZ260" s="666"/>
      <c r="VZA260" s="666"/>
      <c r="VZB260" s="666"/>
      <c r="VZC260" s="666"/>
      <c r="VZD260" s="666"/>
      <c r="VZE260" s="666"/>
      <c r="VZF260" s="666"/>
      <c r="VZG260" s="666"/>
      <c r="VZH260" s="666"/>
      <c r="VZI260" s="666"/>
      <c r="VZJ260" s="666"/>
      <c r="VZK260" s="666"/>
      <c r="VZL260" s="680"/>
      <c r="VZM260" s="666"/>
      <c r="VZN260" s="666"/>
      <c r="VZO260" s="666"/>
      <c r="VZP260" s="666"/>
      <c r="VZQ260" s="666"/>
      <c r="VZR260" s="666"/>
      <c r="VZS260" s="666"/>
      <c r="VZT260" s="666"/>
      <c r="VZU260" s="666"/>
      <c r="VZV260" s="666"/>
      <c r="VZW260" s="666"/>
      <c r="VZX260" s="666"/>
      <c r="VZY260" s="666"/>
      <c r="VZZ260" s="666"/>
      <c r="WAA260" s="666"/>
      <c r="WAB260" s="666"/>
      <c r="WAC260" s="666"/>
      <c r="WAD260" s="666"/>
      <c r="WAE260" s="666"/>
      <c r="WAF260" s="680"/>
      <c r="WAG260" s="666"/>
      <c r="WAH260" s="666"/>
      <c r="WAI260" s="666"/>
      <c r="WAJ260" s="666"/>
      <c r="WAK260" s="666"/>
      <c r="WAL260" s="666"/>
      <c r="WAM260" s="666"/>
      <c r="WAN260" s="666"/>
      <c r="WAO260" s="666"/>
      <c r="WAP260" s="666"/>
      <c r="WAQ260" s="666"/>
      <c r="WAR260" s="666"/>
      <c r="WAS260" s="666"/>
      <c r="WAT260" s="666"/>
      <c r="WAU260" s="666"/>
      <c r="WAV260" s="666"/>
      <c r="WAW260" s="666"/>
      <c r="WAX260" s="666"/>
      <c r="WAY260" s="666"/>
      <c r="WAZ260" s="680"/>
      <c r="WBA260" s="666"/>
      <c r="WBB260" s="666"/>
      <c r="WBC260" s="666"/>
      <c r="WBD260" s="666"/>
      <c r="WBE260" s="666"/>
      <c r="WBF260" s="666"/>
      <c r="WBG260" s="666"/>
      <c r="WBH260" s="666"/>
      <c r="WBI260" s="666"/>
      <c r="WBJ260" s="666"/>
      <c r="WBK260" s="666"/>
      <c r="WBL260" s="666"/>
      <c r="WBM260" s="666"/>
      <c r="WBN260" s="666"/>
      <c r="WBO260" s="666"/>
      <c r="WBP260" s="666"/>
      <c r="WBQ260" s="666"/>
      <c r="WBR260" s="666"/>
      <c r="WBS260" s="666"/>
      <c r="WBT260" s="680"/>
      <c r="WBU260" s="666"/>
      <c r="WBV260" s="666"/>
      <c r="WBW260" s="666"/>
      <c r="WBX260" s="666"/>
      <c r="WBY260" s="666"/>
      <c r="WBZ260" s="666"/>
      <c r="WCA260" s="666"/>
      <c r="WCB260" s="666"/>
      <c r="WCC260" s="666"/>
      <c r="WCD260" s="666"/>
      <c r="WCE260" s="666"/>
      <c r="WCF260" s="666"/>
      <c r="WCG260" s="666"/>
      <c r="WCH260" s="666"/>
      <c r="WCI260" s="666"/>
      <c r="WCJ260" s="666"/>
      <c r="WCK260" s="666"/>
      <c r="WCL260" s="666"/>
      <c r="WCM260" s="666"/>
      <c r="WCN260" s="680"/>
      <c r="WCO260" s="666"/>
      <c r="WCP260" s="666"/>
      <c r="WCQ260" s="666"/>
      <c r="WCR260" s="666"/>
      <c r="WCS260" s="666"/>
      <c r="WCT260" s="666"/>
      <c r="WCU260" s="666"/>
      <c r="WCV260" s="666"/>
      <c r="WCW260" s="666"/>
      <c r="WCX260" s="666"/>
      <c r="WCY260" s="666"/>
      <c r="WCZ260" s="666"/>
      <c r="WDA260" s="666"/>
      <c r="WDB260" s="666"/>
      <c r="WDC260" s="666"/>
      <c r="WDD260" s="666"/>
      <c r="WDE260" s="666"/>
      <c r="WDF260" s="666"/>
      <c r="WDG260" s="666"/>
      <c r="WDH260" s="680"/>
      <c r="WDI260" s="666"/>
      <c r="WDJ260" s="666"/>
      <c r="WDK260" s="666"/>
      <c r="WDL260" s="666"/>
      <c r="WDM260" s="666"/>
      <c r="WDN260" s="666"/>
      <c r="WDO260" s="666"/>
      <c r="WDP260" s="666"/>
      <c r="WDQ260" s="666"/>
      <c r="WDR260" s="666"/>
      <c r="WDS260" s="666"/>
      <c r="WDT260" s="666"/>
      <c r="WDU260" s="666"/>
      <c r="WDV260" s="666"/>
      <c r="WDW260" s="666"/>
      <c r="WDX260" s="666"/>
      <c r="WDY260" s="666"/>
      <c r="WDZ260" s="666"/>
      <c r="WEA260" s="666"/>
      <c r="WEB260" s="680"/>
      <c r="WEC260" s="666"/>
      <c r="WED260" s="666"/>
      <c r="WEE260" s="666"/>
      <c r="WEF260" s="666"/>
      <c r="WEG260" s="666"/>
      <c r="WEH260" s="666"/>
      <c r="WEI260" s="666"/>
      <c r="WEJ260" s="666"/>
      <c r="WEK260" s="666"/>
      <c r="WEL260" s="666"/>
      <c r="WEM260" s="666"/>
      <c r="WEN260" s="666"/>
      <c r="WEO260" s="666"/>
      <c r="WEP260" s="666"/>
      <c r="WEQ260" s="666"/>
      <c r="WER260" s="666"/>
      <c r="WES260" s="666"/>
      <c r="WET260" s="666"/>
      <c r="WEU260" s="666"/>
      <c r="WEV260" s="680"/>
      <c r="WEW260" s="666"/>
      <c r="WEX260" s="666"/>
      <c r="WEY260" s="666"/>
      <c r="WEZ260" s="666"/>
      <c r="WFA260" s="666"/>
      <c r="WFB260" s="666"/>
      <c r="WFC260" s="666"/>
      <c r="WFD260" s="666"/>
      <c r="WFE260" s="666"/>
      <c r="WFF260" s="666"/>
      <c r="WFG260" s="666"/>
      <c r="WFH260" s="666"/>
      <c r="WFI260" s="666"/>
      <c r="WFJ260" s="666"/>
      <c r="WFK260" s="666"/>
      <c r="WFL260" s="666"/>
      <c r="WFM260" s="666"/>
      <c r="WFN260" s="666"/>
      <c r="WFO260" s="666"/>
      <c r="WFP260" s="680"/>
      <c r="WFQ260" s="666"/>
      <c r="WFR260" s="666"/>
      <c r="WFS260" s="666"/>
      <c r="WFT260" s="666"/>
      <c r="WFU260" s="666"/>
      <c r="WFV260" s="666"/>
      <c r="WFW260" s="666"/>
      <c r="WFX260" s="666"/>
      <c r="WFY260" s="666"/>
      <c r="WFZ260" s="666"/>
      <c r="WGA260" s="666"/>
      <c r="WGB260" s="666"/>
      <c r="WGC260" s="666"/>
      <c r="WGD260" s="666"/>
      <c r="WGE260" s="666"/>
      <c r="WGF260" s="666"/>
      <c r="WGG260" s="666"/>
      <c r="WGH260" s="666"/>
      <c r="WGI260" s="666"/>
      <c r="WGJ260" s="680"/>
      <c r="WGK260" s="666"/>
      <c r="WGL260" s="666"/>
      <c r="WGM260" s="666"/>
      <c r="WGN260" s="666"/>
      <c r="WGO260" s="666"/>
      <c r="WGP260" s="666"/>
      <c r="WGQ260" s="666"/>
      <c r="WGR260" s="666"/>
      <c r="WGS260" s="666"/>
      <c r="WGT260" s="666"/>
      <c r="WGU260" s="666"/>
      <c r="WGV260" s="666"/>
      <c r="WGW260" s="666"/>
      <c r="WGX260" s="666"/>
      <c r="WGY260" s="666"/>
      <c r="WGZ260" s="666"/>
      <c r="WHA260" s="666"/>
      <c r="WHB260" s="666"/>
      <c r="WHC260" s="666"/>
      <c r="WHD260" s="680"/>
      <c r="WHE260" s="666"/>
      <c r="WHF260" s="666"/>
      <c r="WHG260" s="666"/>
      <c r="WHH260" s="666"/>
      <c r="WHI260" s="666"/>
      <c r="WHJ260" s="666"/>
      <c r="WHK260" s="666"/>
      <c r="WHL260" s="666"/>
      <c r="WHM260" s="666"/>
      <c r="WHN260" s="666"/>
      <c r="WHO260" s="666"/>
      <c r="WHP260" s="666"/>
      <c r="WHQ260" s="666"/>
      <c r="WHR260" s="666"/>
      <c r="WHS260" s="666"/>
      <c r="WHT260" s="666"/>
      <c r="WHU260" s="666"/>
      <c r="WHV260" s="666"/>
      <c r="WHW260" s="666"/>
      <c r="WHX260" s="680"/>
      <c r="WHY260" s="666"/>
      <c r="WHZ260" s="666"/>
      <c r="WIA260" s="666"/>
      <c r="WIB260" s="666"/>
      <c r="WIC260" s="666"/>
      <c r="WID260" s="666"/>
      <c r="WIE260" s="666"/>
      <c r="WIF260" s="666"/>
      <c r="WIG260" s="666"/>
      <c r="WIH260" s="666"/>
      <c r="WII260" s="666"/>
      <c r="WIJ260" s="666"/>
      <c r="WIK260" s="666"/>
      <c r="WIL260" s="666"/>
      <c r="WIM260" s="666"/>
      <c r="WIN260" s="666"/>
      <c r="WIO260" s="666"/>
      <c r="WIP260" s="666"/>
      <c r="WIQ260" s="666"/>
      <c r="WIR260" s="680"/>
      <c r="WIS260" s="666"/>
      <c r="WIT260" s="666"/>
      <c r="WIU260" s="666"/>
      <c r="WIV260" s="666"/>
      <c r="WIW260" s="666"/>
      <c r="WIX260" s="666"/>
      <c r="WIY260" s="666"/>
      <c r="WIZ260" s="666"/>
      <c r="WJA260" s="666"/>
      <c r="WJB260" s="666"/>
      <c r="WJC260" s="666"/>
      <c r="WJD260" s="666"/>
      <c r="WJE260" s="666"/>
      <c r="WJF260" s="666"/>
      <c r="WJG260" s="666"/>
      <c r="WJH260" s="666"/>
      <c r="WJI260" s="666"/>
      <c r="WJJ260" s="666"/>
      <c r="WJK260" s="666"/>
      <c r="WJL260" s="680"/>
      <c r="WJM260" s="666"/>
      <c r="WJN260" s="666"/>
      <c r="WJO260" s="666"/>
      <c r="WJP260" s="666"/>
      <c r="WJQ260" s="666"/>
      <c r="WJR260" s="666"/>
      <c r="WJS260" s="666"/>
      <c r="WJT260" s="666"/>
      <c r="WJU260" s="666"/>
      <c r="WJV260" s="666"/>
      <c r="WJW260" s="666"/>
      <c r="WJX260" s="666"/>
      <c r="WJY260" s="666"/>
      <c r="WJZ260" s="666"/>
      <c r="WKA260" s="666"/>
      <c r="WKB260" s="666"/>
      <c r="WKC260" s="666"/>
      <c r="WKD260" s="666"/>
      <c r="WKE260" s="666"/>
      <c r="WKF260" s="680"/>
      <c r="WKG260" s="666"/>
      <c r="WKH260" s="666"/>
      <c r="WKI260" s="666"/>
      <c r="WKJ260" s="666"/>
      <c r="WKK260" s="666"/>
      <c r="WKL260" s="666"/>
      <c r="WKM260" s="666"/>
      <c r="WKN260" s="666"/>
      <c r="WKO260" s="666"/>
      <c r="WKP260" s="666"/>
      <c r="WKQ260" s="666"/>
      <c r="WKR260" s="666"/>
      <c r="WKS260" s="666"/>
      <c r="WKT260" s="666"/>
      <c r="WKU260" s="666"/>
      <c r="WKV260" s="666"/>
      <c r="WKW260" s="666"/>
      <c r="WKX260" s="666"/>
      <c r="WKY260" s="666"/>
      <c r="WKZ260" s="680"/>
      <c r="WLA260" s="666"/>
      <c r="WLB260" s="666"/>
      <c r="WLC260" s="666"/>
      <c r="WLD260" s="666"/>
      <c r="WLE260" s="666"/>
      <c r="WLF260" s="666"/>
      <c r="WLG260" s="666"/>
      <c r="WLH260" s="666"/>
      <c r="WLI260" s="666"/>
      <c r="WLJ260" s="666"/>
      <c r="WLK260" s="666"/>
      <c r="WLL260" s="666"/>
      <c r="WLM260" s="666"/>
      <c r="WLN260" s="666"/>
      <c r="WLO260" s="666"/>
      <c r="WLP260" s="666"/>
      <c r="WLQ260" s="666"/>
      <c r="WLR260" s="666"/>
      <c r="WLS260" s="666"/>
      <c r="WLT260" s="680"/>
      <c r="WLU260" s="666"/>
      <c r="WLV260" s="666"/>
      <c r="WLW260" s="666"/>
      <c r="WLX260" s="666"/>
      <c r="WLY260" s="666"/>
      <c r="WLZ260" s="666"/>
      <c r="WMA260" s="666"/>
      <c r="WMB260" s="666"/>
      <c r="WMC260" s="666"/>
      <c r="WMD260" s="666"/>
      <c r="WME260" s="666"/>
      <c r="WMF260" s="666"/>
      <c r="WMG260" s="666"/>
      <c r="WMH260" s="666"/>
      <c r="WMI260" s="666"/>
      <c r="WMJ260" s="666"/>
      <c r="WMK260" s="666"/>
      <c r="WML260" s="666"/>
      <c r="WMM260" s="666"/>
      <c r="WMN260" s="680"/>
      <c r="WMO260" s="666"/>
      <c r="WMP260" s="666"/>
      <c r="WMQ260" s="666"/>
      <c r="WMR260" s="666"/>
      <c r="WMS260" s="666"/>
      <c r="WMT260" s="666"/>
      <c r="WMU260" s="666"/>
      <c r="WMV260" s="666"/>
      <c r="WMW260" s="666"/>
      <c r="WMX260" s="666"/>
      <c r="WMY260" s="666"/>
      <c r="WMZ260" s="666"/>
      <c r="WNA260" s="666"/>
      <c r="WNB260" s="666"/>
      <c r="WNC260" s="666"/>
      <c r="WND260" s="666"/>
      <c r="WNE260" s="666"/>
      <c r="WNF260" s="666"/>
      <c r="WNG260" s="666"/>
      <c r="WNH260" s="680"/>
      <c r="WNI260" s="666"/>
      <c r="WNJ260" s="666"/>
      <c r="WNK260" s="666"/>
      <c r="WNL260" s="666"/>
      <c r="WNM260" s="666"/>
      <c r="WNN260" s="666"/>
      <c r="WNO260" s="666"/>
      <c r="WNP260" s="666"/>
      <c r="WNQ260" s="666"/>
      <c r="WNR260" s="666"/>
      <c r="WNS260" s="666"/>
      <c r="WNT260" s="666"/>
      <c r="WNU260" s="666"/>
      <c r="WNV260" s="666"/>
      <c r="WNW260" s="666"/>
      <c r="WNX260" s="666"/>
      <c r="WNY260" s="666"/>
      <c r="WNZ260" s="666"/>
      <c r="WOA260" s="666"/>
      <c r="WOB260" s="680"/>
      <c r="WOC260" s="666"/>
      <c r="WOD260" s="666"/>
      <c r="WOE260" s="666"/>
      <c r="WOF260" s="666"/>
      <c r="WOG260" s="666"/>
      <c r="WOH260" s="666"/>
      <c r="WOI260" s="666"/>
      <c r="WOJ260" s="666"/>
      <c r="WOK260" s="666"/>
      <c r="WOL260" s="666"/>
      <c r="WOM260" s="666"/>
      <c r="WON260" s="666"/>
      <c r="WOO260" s="666"/>
      <c r="WOP260" s="666"/>
      <c r="WOQ260" s="666"/>
      <c r="WOR260" s="666"/>
      <c r="WOS260" s="666"/>
      <c r="WOT260" s="666"/>
      <c r="WOU260" s="666"/>
      <c r="WOV260" s="680"/>
      <c r="WOW260" s="666"/>
      <c r="WOX260" s="666"/>
      <c r="WOY260" s="666"/>
      <c r="WOZ260" s="666"/>
      <c r="WPA260" s="666"/>
      <c r="WPB260" s="666"/>
      <c r="WPC260" s="666"/>
      <c r="WPD260" s="666"/>
      <c r="WPE260" s="666"/>
      <c r="WPF260" s="666"/>
      <c r="WPG260" s="666"/>
      <c r="WPH260" s="666"/>
      <c r="WPI260" s="666"/>
      <c r="WPJ260" s="666"/>
      <c r="WPK260" s="666"/>
      <c r="WPL260" s="666"/>
      <c r="WPM260" s="666"/>
      <c r="WPN260" s="666"/>
      <c r="WPO260" s="666"/>
      <c r="WPP260" s="680"/>
      <c r="WPQ260" s="666"/>
      <c r="WPR260" s="666"/>
      <c r="WPS260" s="666"/>
      <c r="WPT260" s="666"/>
      <c r="WPU260" s="666"/>
      <c r="WPV260" s="666"/>
      <c r="WPW260" s="666"/>
      <c r="WPX260" s="666"/>
      <c r="WPY260" s="666"/>
      <c r="WPZ260" s="666"/>
      <c r="WQA260" s="666"/>
      <c r="WQB260" s="666"/>
      <c r="WQC260" s="666"/>
      <c r="WQD260" s="666"/>
      <c r="WQE260" s="666"/>
      <c r="WQF260" s="666"/>
      <c r="WQG260" s="666"/>
      <c r="WQH260" s="666"/>
      <c r="WQI260" s="666"/>
      <c r="WQJ260" s="680"/>
      <c r="WQK260" s="666"/>
      <c r="WQL260" s="666"/>
      <c r="WQM260" s="666"/>
      <c r="WQN260" s="666"/>
      <c r="WQO260" s="666"/>
      <c r="WQP260" s="666"/>
      <c r="WQQ260" s="666"/>
      <c r="WQR260" s="666"/>
      <c r="WQS260" s="666"/>
      <c r="WQT260" s="666"/>
      <c r="WQU260" s="666"/>
      <c r="WQV260" s="666"/>
      <c r="WQW260" s="666"/>
      <c r="WQX260" s="666"/>
      <c r="WQY260" s="666"/>
      <c r="WQZ260" s="666"/>
      <c r="WRA260" s="666"/>
      <c r="WRB260" s="666"/>
      <c r="WRC260" s="666"/>
      <c r="WRD260" s="680"/>
      <c r="WRE260" s="666"/>
      <c r="WRF260" s="666"/>
      <c r="WRG260" s="666"/>
      <c r="WRH260" s="666"/>
      <c r="WRI260" s="666"/>
      <c r="WRJ260" s="666"/>
      <c r="WRK260" s="666"/>
      <c r="WRL260" s="666"/>
      <c r="WRM260" s="666"/>
      <c r="WRN260" s="666"/>
      <c r="WRO260" s="666"/>
      <c r="WRP260" s="666"/>
      <c r="WRQ260" s="666"/>
      <c r="WRR260" s="666"/>
      <c r="WRS260" s="666"/>
      <c r="WRT260" s="666"/>
      <c r="WRU260" s="666"/>
      <c r="WRV260" s="666"/>
      <c r="WRW260" s="666"/>
      <c r="WRX260" s="680"/>
      <c r="WRY260" s="666"/>
      <c r="WRZ260" s="666"/>
      <c r="WSA260" s="666"/>
      <c r="WSB260" s="666"/>
      <c r="WSC260" s="666"/>
      <c r="WSD260" s="666"/>
      <c r="WSE260" s="666"/>
      <c r="WSF260" s="666"/>
      <c r="WSG260" s="666"/>
      <c r="WSH260" s="666"/>
      <c r="WSI260" s="666"/>
      <c r="WSJ260" s="666"/>
      <c r="WSK260" s="666"/>
      <c r="WSL260" s="666"/>
      <c r="WSM260" s="666"/>
      <c r="WSN260" s="666"/>
      <c r="WSO260" s="666"/>
      <c r="WSP260" s="666"/>
      <c r="WSQ260" s="666"/>
      <c r="WSR260" s="680"/>
      <c r="WSS260" s="666"/>
      <c r="WST260" s="666"/>
      <c r="WSU260" s="666"/>
      <c r="WSV260" s="666"/>
      <c r="WSW260" s="666"/>
      <c r="WSX260" s="666"/>
      <c r="WSY260" s="666"/>
      <c r="WSZ260" s="666"/>
      <c r="WTA260" s="666"/>
      <c r="WTB260" s="666"/>
      <c r="WTC260" s="666"/>
      <c r="WTD260" s="666"/>
      <c r="WTE260" s="666"/>
      <c r="WTF260" s="666"/>
      <c r="WTG260" s="666"/>
      <c r="WTH260" s="666"/>
      <c r="WTI260" s="666"/>
      <c r="WTJ260" s="666"/>
      <c r="WTK260" s="666"/>
      <c r="WTL260" s="680"/>
      <c r="WTM260" s="666"/>
      <c r="WTN260" s="666"/>
      <c r="WTO260" s="666"/>
      <c r="WTP260" s="666"/>
      <c r="WTQ260" s="666"/>
      <c r="WTR260" s="666"/>
      <c r="WTS260" s="666"/>
      <c r="WTT260" s="666"/>
      <c r="WTU260" s="666"/>
      <c r="WTV260" s="666"/>
      <c r="WTW260" s="666"/>
      <c r="WTX260" s="666"/>
      <c r="WTY260" s="666"/>
      <c r="WTZ260" s="666"/>
      <c r="WUA260" s="666"/>
      <c r="WUB260" s="666"/>
      <c r="WUC260" s="666"/>
      <c r="WUD260" s="666"/>
      <c r="WUE260" s="666"/>
      <c r="WUF260" s="680"/>
      <c r="WUG260" s="666"/>
      <c r="WUH260" s="666"/>
      <c r="WUI260" s="666"/>
      <c r="WUJ260" s="666"/>
      <c r="WUK260" s="666"/>
      <c r="WUL260" s="666"/>
      <c r="WUM260" s="666"/>
      <c r="WUN260" s="666"/>
      <c r="WUO260" s="666"/>
      <c r="WUP260" s="666"/>
      <c r="WUQ260" s="666"/>
      <c r="WUR260" s="666"/>
      <c r="WUS260" s="666"/>
      <c r="WUT260" s="666"/>
      <c r="WUU260" s="666"/>
      <c r="WUV260" s="666"/>
      <c r="WUW260" s="666"/>
      <c r="WUX260" s="666"/>
      <c r="WUY260" s="666"/>
      <c r="WUZ260" s="680"/>
      <c r="WVA260" s="666"/>
      <c r="WVB260" s="666"/>
      <c r="WVC260" s="666"/>
      <c r="WVD260" s="666"/>
      <c r="WVE260" s="666"/>
      <c r="WVF260" s="666"/>
      <c r="WVG260" s="666"/>
      <c r="WVH260" s="666"/>
      <c r="WVI260" s="666"/>
      <c r="WVJ260" s="666"/>
      <c r="WVK260" s="666"/>
      <c r="WVL260" s="666"/>
      <c r="WVM260" s="666"/>
      <c r="WVN260" s="666"/>
      <c r="WVO260" s="666"/>
      <c r="WVP260" s="666"/>
      <c r="WVQ260" s="666"/>
      <c r="WVR260" s="666"/>
      <c r="WVS260" s="666"/>
      <c r="WVT260" s="680"/>
      <c r="WVU260" s="666"/>
      <c r="WVV260" s="666"/>
      <c r="WVW260" s="666"/>
      <c r="WVX260" s="666"/>
      <c r="WVY260" s="666"/>
      <c r="WVZ260" s="666"/>
      <c r="WWA260" s="666"/>
      <c r="WWB260" s="666"/>
      <c r="WWC260" s="666"/>
      <c r="WWD260" s="666"/>
      <c r="WWE260" s="666"/>
      <c r="WWF260" s="666"/>
      <c r="WWG260" s="666"/>
      <c r="WWH260" s="666"/>
      <c r="WWI260" s="666"/>
      <c r="WWJ260" s="666"/>
      <c r="WWK260" s="666"/>
      <c r="WWL260" s="666"/>
      <c r="WWM260" s="666"/>
      <c r="WWN260" s="680"/>
      <c r="WWO260" s="666"/>
      <c r="WWP260" s="666"/>
      <c r="WWQ260" s="666"/>
      <c r="WWR260" s="666"/>
      <c r="WWS260" s="666"/>
      <c r="WWT260" s="666"/>
      <c r="WWU260" s="666"/>
      <c r="WWV260" s="666"/>
      <c r="WWW260" s="666"/>
      <c r="WWX260" s="666"/>
      <c r="WWY260" s="666"/>
      <c r="WWZ260" s="666"/>
      <c r="WXA260" s="666"/>
      <c r="WXB260" s="666"/>
      <c r="WXC260" s="666"/>
      <c r="WXD260" s="666"/>
      <c r="WXE260" s="666"/>
      <c r="WXF260" s="666"/>
      <c r="WXG260" s="666"/>
      <c r="WXH260" s="680"/>
      <c r="WXI260" s="666"/>
      <c r="WXJ260" s="666"/>
      <c r="WXK260" s="666"/>
      <c r="WXL260" s="666"/>
      <c r="WXM260" s="666"/>
      <c r="WXN260" s="666"/>
      <c r="WXO260" s="666"/>
      <c r="WXP260" s="666"/>
      <c r="WXQ260" s="666"/>
      <c r="WXR260" s="666"/>
      <c r="WXS260" s="666"/>
      <c r="WXT260" s="666"/>
      <c r="WXU260" s="666"/>
      <c r="WXV260" s="666"/>
      <c r="WXW260" s="666"/>
      <c r="WXX260" s="666"/>
      <c r="WXY260" s="666"/>
      <c r="WXZ260" s="666"/>
      <c r="WYA260" s="666"/>
      <c r="WYB260" s="680"/>
      <c r="WYC260" s="666"/>
      <c r="WYD260" s="666"/>
      <c r="WYE260" s="666"/>
      <c r="WYF260" s="666"/>
      <c r="WYG260" s="666"/>
      <c r="WYH260" s="666"/>
      <c r="WYI260" s="666"/>
      <c r="WYJ260" s="666"/>
      <c r="WYK260" s="666"/>
      <c r="WYL260" s="666"/>
      <c r="WYM260" s="666"/>
      <c r="WYN260" s="666"/>
      <c r="WYO260" s="666"/>
      <c r="WYP260" s="666"/>
      <c r="WYQ260" s="666"/>
      <c r="WYR260" s="666"/>
      <c r="WYS260" s="666"/>
      <c r="WYT260" s="666"/>
      <c r="WYU260" s="666"/>
      <c r="WYV260" s="680"/>
      <c r="WYW260" s="666"/>
      <c r="WYX260" s="666"/>
      <c r="WYY260" s="666"/>
      <c r="WYZ260" s="666"/>
      <c r="WZA260" s="666"/>
      <c r="WZB260" s="666"/>
      <c r="WZC260" s="666"/>
      <c r="WZD260" s="666"/>
      <c r="WZE260" s="666"/>
      <c r="WZF260" s="666"/>
      <c r="WZG260" s="666"/>
      <c r="WZH260" s="666"/>
      <c r="WZI260" s="666"/>
      <c r="WZJ260" s="666"/>
      <c r="WZK260" s="666"/>
      <c r="WZL260" s="666"/>
      <c r="WZM260" s="666"/>
      <c r="WZN260" s="666"/>
      <c r="WZO260" s="666"/>
      <c r="WZP260" s="680"/>
      <c r="WZQ260" s="666"/>
      <c r="WZR260" s="666"/>
      <c r="WZS260" s="666"/>
      <c r="WZT260" s="666"/>
      <c r="WZU260" s="666"/>
      <c r="WZV260" s="666"/>
      <c r="WZW260" s="666"/>
      <c r="WZX260" s="666"/>
      <c r="WZY260" s="666"/>
      <c r="WZZ260" s="666"/>
      <c r="XAA260" s="666"/>
      <c r="XAB260" s="666"/>
      <c r="XAC260" s="666"/>
      <c r="XAD260" s="666"/>
      <c r="XAE260" s="666"/>
      <c r="XAF260" s="666"/>
      <c r="XAG260" s="666"/>
      <c r="XAH260" s="666"/>
      <c r="XAI260" s="666"/>
      <c r="XAJ260" s="680"/>
      <c r="XAK260" s="666"/>
      <c r="XAL260" s="666"/>
      <c r="XAM260" s="666"/>
      <c r="XAN260" s="666"/>
      <c r="XAO260" s="666"/>
      <c r="XAP260" s="666"/>
      <c r="XAQ260" s="666"/>
      <c r="XAR260" s="666"/>
      <c r="XAS260" s="666"/>
      <c r="XAT260" s="666"/>
      <c r="XAU260" s="666"/>
      <c r="XAV260" s="666"/>
      <c r="XAW260" s="666"/>
      <c r="XAX260" s="666"/>
      <c r="XAY260" s="666"/>
      <c r="XAZ260" s="666"/>
      <c r="XBA260" s="666"/>
      <c r="XBB260" s="666"/>
      <c r="XBC260" s="666"/>
      <c r="XBD260" s="680"/>
      <c r="XBE260" s="666"/>
      <c r="XBF260" s="666"/>
      <c r="XBG260" s="666"/>
      <c r="XBH260" s="666"/>
      <c r="XBI260" s="666"/>
      <c r="XBJ260" s="666"/>
      <c r="XBK260" s="666"/>
      <c r="XBL260" s="666"/>
      <c r="XBM260" s="666"/>
      <c r="XBN260" s="666"/>
      <c r="XBO260" s="666"/>
      <c r="XBP260" s="666"/>
      <c r="XBQ260" s="666"/>
      <c r="XBR260" s="666"/>
      <c r="XBS260" s="666"/>
      <c r="XBT260" s="666"/>
      <c r="XBU260" s="666"/>
      <c r="XBV260" s="666"/>
      <c r="XBW260" s="666"/>
      <c r="XBX260" s="680"/>
      <c r="XBY260" s="666"/>
      <c r="XBZ260" s="666"/>
      <c r="XCA260" s="666"/>
      <c r="XCB260" s="666"/>
      <c r="XCC260" s="666"/>
      <c r="XCD260" s="666"/>
      <c r="XCE260" s="666"/>
      <c r="XCF260" s="666"/>
      <c r="XCG260" s="666"/>
      <c r="XCH260" s="666"/>
      <c r="XCI260" s="666"/>
      <c r="XCJ260" s="666"/>
      <c r="XCK260" s="666"/>
      <c r="XCL260" s="666"/>
      <c r="XCM260" s="666"/>
      <c r="XCN260" s="666"/>
      <c r="XCO260" s="666"/>
      <c r="XCP260" s="666"/>
      <c r="XCQ260" s="666"/>
      <c r="XCR260" s="680"/>
      <c r="XCS260" s="666"/>
      <c r="XCT260" s="666"/>
      <c r="XCU260" s="666"/>
      <c r="XCV260" s="666"/>
      <c r="XCW260" s="666"/>
      <c r="XCX260" s="666"/>
      <c r="XCY260" s="666"/>
      <c r="XCZ260" s="666"/>
      <c r="XDA260" s="666"/>
      <c r="XDB260" s="666"/>
      <c r="XDC260" s="666"/>
      <c r="XDD260" s="666"/>
      <c r="XDE260" s="666"/>
      <c r="XDF260" s="666"/>
      <c r="XDG260" s="666"/>
      <c r="XDH260" s="666"/>
      <c r="XDI260" s="666"/>
      <c r="XDJ260" s="666"/>
      <c r="XDK260" s="666"/>
      <c r="XDL260" s="680"/>
      <c r="XDM260" s="666"/>
      <c r="XDN260" s="666"/>
      <c r="XDO260" s="666"/>
      <c r="XDP260" s="666"/>
      <c r="XDQ260" s="666"/>
      <c r="XDR260" s="666"/>
      <c r="XDS260" s="666"/>
      <c r="XDT260" s="666"/>
      <c r="XDU260" s="666"/>
      <c r="XDV260" s="666"/>
      <c r="XDW260" s="666"/>
      <c r="XDX260" s="666"/>
      <c r="XDY260" s="666"/>
      <c r="XDZ260" s="666"/>
      <c r="XEA260" s="666"/>
      <c r="XEB260" s="666"/>
      <c r="XEC260" s="666"/>
      <c r="XED260" s="666"/>
      <c r="XEE260" s="666"/>
      <c r="XEF260" s="680"/>
      <c r="XEG260" s="666"/>
      <c r="XEH260" s="666"/>
      <c r="XEI260" s="666"/>
      <c r="XEJ260" s="666"/>
      <c r="XEK260" s="666"/>
      <c r="XEL260" s="666"/>
      <c r="XEM260" s="666"/>
      <c r="XEN260" s="666"/>
      <c r="XEO260" s="666"/>
      <c r="XEP260" s="666"/>
      <c r="XEQ260" s="666"/>
      <c r="XER260" s="666"/>
      <c r="XES260" s="666"/>
    </row>
    <row r="261" spans="1:16373" s="185" customFormat="1" ht="22.5" customHeight="1" thickTop="1" thickBot="1" x14ac:dyDescent="0.3">
      <c r="A261" s="671" t="s">
        <v>1386</v>
      </c>
      <c r="B261" s="665" t="s">
        <v>1403</v>
      </c>
      <c r="C261" s="665" t="s">
        <v>1483</v>
      </c>
      <c r="D261" s="665" t="s">
        <v>1390</v>
      </c>
      <c r="E261" s="666" t="s">
        <v>1427</v>
      </c>
      <c r="F261" s="665"/>
      <c r="G261" s="665"/>
      <c r="H261" s="667"/>
      <c r="I261" s="667"/>
      <c r="J261" s="668" t="s">
        <v>1750</v>
      </c>
      <c r="K261" s="690">
        <f>+K262+K263+K264+K265+K266</f>
        <v>0</v>
      </c>
      <c r="L261" s="690">
        <f>+L262+L263+L264+L265+L266</f>
        <v>0</v>
      </c>
      <c r="M261" s="690">
        <f>+M262+M263+M264+M265+M266</f>
        <v>0</v>
      </c>
      <c r="N261" s="690">
        <f t="shared" si="102"/>
        <v>0</v>
      </c>
      <c r="O261" s="690">
        <f t="shared" ref="O261:T261" si="108">+O262+O263+O264+O265+O266</f>
        <v>0</v>
      </c>
      <c r="P261" s="690">
        <f t="shared" si="108"/>
        <v>0</v>
      </c>
      <c r="Q261" s="690">
        <f t="shared" si="108"/>
        <v>0</v>
      </c>
      <c r="R261" s="690">
        <f t="shared" si="108"/>
        <v>0</v>
      </c>
      <c r="S261" s="690">
        <f t="shared" si="108"/>
        <v>0</v>
      </c>
      <c r="T261" s="690">
        <f t="shared" si="108"/>
        <v>0</v>
      </c>
      <c r="U261" s="670" t="e">
        <f t="shared" si="89"/>
        <v>#DIV/0!</v>
      </c>
      <c r="V261" s="665"/>
      <c r="W261" s="672"/>
      <c r="X261" s="672"/>
      <c r="Y261" s="643" t="s">
        <v>1388</v>
      </c>
    </row>
    <row r="262" spans="1:16373" ht="22.5" customHeight="1" thickTop="1" thickBot="1" x14ac:dyDescent="0.3">
      <c r="A262" s="677" t="s">
        <v>1386</v>
      </c>
      <c r="B262" s="667" t="s">
        <v>1403</v>
      </c>
      <c r="C262" s="667" t="s">
        <v>1483</v>
      </c>
      <c r="D262" s="667" t="s">
        <v>1390</v>
      </c>
      <c r="E262" s="673" t="s">
        <v>1427</v>
      </c>
      <c r="F262" s="665" t="s">
        <v>1390</v>
      </c>
      <c r="G262" s="667"/>
      <c r="H262" s="667"/>
      <c r="I262" s="667"/>
      <c r="J262" s="674" t="s">
        <v>1751</v>
      </c>
      <c r="K262" s="691"/>
      <c r="L262" s="691"/>
      <c r="M262" s="691"/>
      <c r="N262" s="691">
        <f t="shared" si="102"/>
        <v>0</v>
      </c>
      <c r="O262" s="691"/>
      <c r="P262" s="691"/>
      <c r="Q262" s="691"/>
      <c r="R262" s="691"/>
      <c r="S262" s="691"/>
      <c r="T262" s="691"/>
      <c r="U262" s="676" t="e">
        <f t="shared" si="89"/>
        <v>#DIV/0!</v>
      </c>
      <c r="V262" s="667"/>
      <c r="W262" s="678"/>
      <c r="X262" s="678"/>
      <c r="Y262" s="643" t="s">
        <v>1388</v>
      </c>
    </row>
    <row r="263" spans="1:16373" ht="22.5" customHeight="1" thickTop="1" thickBot="1" x14ac:dyDescent="0.3">
      <c r="A263" s="677" t="s">
        <v>1386</v>
      </c>
      <c r="B263" s="667" t="s">
        <v>1403</v>
      </c>
      <c r="C263" s="667" t="s">
        <v>1483</v>
      </c>
      <c r="D263" s="667" t="s">
        <v>1390</v>
      </c>
      <c r="E263" s="673" t="s">
        <v>1427</v>
      </c>
      <c r="F263" s="665" t="s">
        <v>1403</v>
      </c>
      <c r="G263" s="667"/>
      <c r="H263" s="667"/>
      <c r="I263" s="667"/>
      <c r="J263" s="674" t="s">
        <v>1752</v>
      </c>
      <c r="K263" s="691"/>
      <c r="L263" s="691"/>
      <c r="M263" s="691"/>
      <c r="N263" s="691">
        <f t="shared" si="102"/>
        <v>0</v>
      </c>
      <c r="O263" s="691"/>
      <c r="P263" s="691"/>
      <c r="Q263" s="691"/>
      <c r="R263" s="691"/>
      <c r="S263" s="691"/>
      <c r="T263" s="691"/>
      <c r="U263" s="676" t="e">
        <f t="shared" si="89"/>
        <v>#DIV/0!</v>
      </c>
      <c r="V263" s="667"/>
      <c r="W263" s="678"/>
      <c r="X263" s="678"/>
      <c r="Y263" s="643" t="s">
        <v>1388</v>
      </c>
    </row>
    <row r="264" spans="1:16373" ht="22.5" customHeight="1" thickTop="1" thickBot="1" x14ac:dyDescent="0.3">
      <c r="A264" s="677" t="s">
        <v>1386</v>
      </c>
      <c r="B264" s="667" t="s">
        <v>1403</v>
      </c>
      <c r="C264" s="667" t="s">
        <v>1483</v>
      </c>
      <c r="D264" s="667" t="s">
        <v>1390</v>
      </c>
      <c r="E264" s="673" t="s">
        <v>1427</v>
      </c>
      <c r="F264" s="665" t="s">
        <v>1427</v>
      </c>
      <c r="G264" s="667"/>
      <c r="H264" s="667"/>
      <c r="I264" s="667"/>
      <c r="J264" s="674" t="s">
        <v>1753</v>
      </c>
      <c r="K264" s="691"/>
      <c r="L264" s="691"/>
      <c r="M264" s="691"/>
      <c r="N264" s="691">
        <f t="shared" si="102"/>
        <v>0</v>
      </c>
      <c r="O264" s="691"/>
      <c r="P264" s="691"/>
      <c r="Q264" s="691"/>
      <c r="R264" s="691"/>
      <c r="S264" s="691"/>
      <c r="T264" s="691"/>
      <c r="U264" s="676" t="e">
        <f t="shared" ref="U264:U301" si="109">T264/S264</f>
        <v>#DIV/0!</v>
      </c>
      <c r="V264" s="667"/>
      <c r="W264" s="678"/>
      <c r="X264" s="678"/>
      <c r="Y264" s="643" t="s">
        <v>1388</v>
      </c>
    </row>
    <row r="265" spans="1:16373" ht="22.5" customHeight="1" thickTop="1" thickBot="1" x14ac:dyDescent="0.3">
      <c r="A265" s="677" t="s">
        <v>1386</v>
      </c>
      <c r="B265" s="667" t="s">
        <v>1403</v>
      </c>
      <c r="C265" s="667" t="s">
        <v>1483</v>
      </c>
      <c r="D265" s="667" t="s">
        <v>1390</v>
      </c>
      <c r="E265" s="673" t="s">
        <v>1427</v>
      </c>
      <c r="F265" s="665" t="s">
        <v>1431</v>
      </c>
      <c r="G265" s="667"/>
      <c r="H265" s="667"/>
      <c r="I265" s="667"/>
      <c r="J265" s="674" t="s">
        <v>1754</v>
      </c>
      <c r="K265" s="691"/>
      <c r="L265" s="691"/>
      <c r="M265" s="691"/>
      <c r="N265" s="691">
        <f t="shared" si="102"/>
        <v>0</v>
      </c>
      <c r="O265" s="691"/>
      <c r="P265" s="691"/>
      <c r="Q265" s="691"/>
      <c r="R265" s="691"/>
      <c r="S265" s="691"/>
      <c r="T265" s="691"/>
      <c r="U265" s="676" t="e">
        <f t="shared" si="109"/>
        <v>#DIV/0!</v>
      </c>
      <c r="V265" s="667"/>
      <c r="W265" s="678"/>
      <c r="X265" s="678"/>
      <c r="Y265" s="643" t="s">
        <v>1388</v>
      </c>
    </row>
    <row r="266" spans="1:16373" ht="22.5" customHeight="1" thickTop="1" thickBot="1" x14ac:dyDescent="0.3">
      <c r="A266" s="677" t="s">
        <v>1386</v>
      </c>
      <c r="B266" s="667" t="s">
        <v>1403</v>
      </c>
      <c r="C266" s="667" t="s">
        <v>1483</v>
      </c>
      <c r="D266" s="667" t="s">
        <v>1390</v>
      </c>
      <c r="E266" s="673" t="s">
        <v>1427</v>
      </c>
      <c r="F266" s="665" t="s">
        <v>1456</v>
      </c>
      <c r="G266" s="667"/>
      <c r="H266" s="667"/>
      <c r="I266" s="667"/>
      <c r="J266" s="674" t="s">
        <v>1755</v>
      </c>
      <c r="K266" s="691"/>
      <c r="L266" s="691"/>
      <c r="M266" s="691"/>
      <c r="N266" s="691">
        <f t="shared" si="102"/>
        <v>0</v>
      </c>
      <c r="O266" s="691"/>
      <c r="P266" s="691"/>
      <c r="Q266" s="691"/>
      <c r="R266" s="691"/>
      <c r="S266" s="691"/>
      <c r="T266" s="691"/>
      <c r="U266" s="676" t="e">
        <f t="shared" si="109"/>
        <v>#DIV/0!</v>
      </c>
      <c r="V266" s="667"/>
      <c r="W266" s="678"/>
      <c r="X266" s="678"/>
      <c r="Y266" s="643" t="s">
        <v>1388</v>
      </c>
    </row>
    <row r="267" spans="1:16373" s="185" customFormat="1" ht="22.5" customHeight="1" thickTop="1" thickBot="1" x14ac:dyDescent="0.3">
      <c r="A267" s="671" t="s">
        <v>1386</v>
      </c>
      <c r="B267" s="665" t="s">
        <v>1403</v>
      </c>
      <c r="C267" s="665" t="s">
        <v>1483</v>
      </c>
      <c r="D267" s="665" t="s">
        <v>1390</v>
      </c>
      <c r="E267" s="666" t="s">
        <v>1431</v>
      </c>
      <c r="F267" s="665"/>
      <c r="G267" s="665"/>
      <c r="H267" s="667"/>
      <c r="I267" s="667"/>
      <c r="J267" s="668" t="s">
        <v>1756</v>
      </c>
      <c r="K267" s="690"/>
      <c r="L267" s="690"/>
      <c r="M267" s="690"/>
      <c r="N267" s="690">
        <f t="shared" si="102"/>
        <v>0</v>
      </c>
      <c r="O267" s="690"/>
      <c r="P267" s="690"/>
      <c r="Q267" s="690"/>
      <c r="R267" s="690"/>
      <c r="S267" s="690"/>
      <c r="T267" s="690"/>
      <c r="U267" s="670" t="e">
        <f t="shared" si="109"/>
        <v>#DIV/0!</v>
      </c>
      <c r="V267" s="665"/>
      <c r="W267" s="672"/>
      <c r="X267" s="672"/>
      <c r="Y267" s="643" t="s">
        <v>1388</v>
      </c>
    </row>
    <row r="268" spans="1:16373" s="185" customFormat="1" ht="22.5" customHeight="1" thickTop="1" thickBot="1" x14ac:dyDescent="0.3">
      <c r="A268" s="671" t="s">
        <v>1386</v>
      </c>
      <c r="B268" s="665" t="s">
        <v>1403</v>
      </c>
      <c r="C268" s="665" t="s">
        <v>1483</v>
      </c>
      <c r="D268" s="665" t="s">
        <v>1390</v>
      </c>
      <c r="E268" s="666" t="s">
        <v>1456</v>
      </c>
      <c r="F268" s="665"/>
      <c r="G268" s="665"/>
      <c r="H268" s="667"/>
      <c r="I268" s="667"/>
      <c r="J268" s="668" t="s">
        <v>1757</v>
      </c>
      <c r="K268" s="690"/>
      <c r="L268" s="690"/>
      <c r="M268" s="690"/>
      <c r="N268" s="690">
        <f t="shared" si="102"/>
        <v>0</v>
      </c>
      <c r="O268" s="690"/>
      <c r="P268" s="690"/>
      <c r="Q268" s="690"/>
      <c r="R268" s="690"/>
      <c r="S268" s="690"/>
      <c r="T268" s="690"/>
      <c r="U268" s="670" t="e">
        <f t="shared" si="109"/>
        <v>#DIV/0!</v>
      </c>
      <c r="V268" s="665"/>
      <c r="W268" s="672"/>
      <c r="X268" s="672"/>
      <c r="Y268" s="643" t="s">
        <v>1388</v>
      </c>
    </row>
    <row r="269" spans="1:16373" s="185" customFormat="1" ht="22.5" customHeight="1" thickTop="1" thickBot="1" x14ac:dyDescent="0.3">
      <c r="A269" s="658" t="s">
        <v>1386</v>
      </c>
      <c r="B269" s="659" t="s">
        <v>1403</v>
      </c>
      <c r="C269" s="659" t="s">
        <v>1483</v>
      </c>
      <c r="D269" s="659" t="s">
        <v>1403</v>
      </c>
      <c r="E269" s="659"/>
      <c r="F269" s="659"/>
      <c r="G269" s="659"/>
      <c r="H269" s="660"/>
      <c r="I269" s="660"/>
      <c r="J269" s="661" t="s">
        <v>1758</v>
      </c>
      <c r="K269" s="687">
        <f>+K270+K272+K273+K279+K280</f>
        <v>0</v>
      </c>
      <c r="L269" s="687">
        <f>+L270+L272+L273+L279+L280</f>
        <v>0</v>
      </c>
      <c r="M269" s="687">
        <f>+M270+M272+M273+M279+M280</f>
        <v>0</v>
      </c>
      <c r="N269" s="687">
        <f t="shared" si="102"/>
        <v>0</v>
      </c>
      <c r="O269" s="687">
        <f t="shared" ref="O269:T269" si="110">+O270+O272+O273+O279+O280</f>
        <v>0</v>
      </c>
      <c r="P269" s="687">
        <f t="shared" si="110"/>
        <v>0</v>
      </c>
      <c r="Q269" s="687">
        <f t="shared" si="110"/>
        <v>0</v>
      </c>
      <c r="R269" s="687">
        <f t="shared" si="110"/>
        <v>0</v>
      </c>
      <c r="S269" s="687">
        <f t="shared" si="110"/>
        <v>0</v>
      </c>
      <c r="T269" s="687">
        <f t="shared" si="110"/>
        <v>0</v>
      </c>
      <c r="U269" s="663" t="e">
        <f t="shared" si="109"/>
        <v>#DIV/0!</v>
      </c>
      <c r="V269" s="659"/>
      <c r="W269" s="659"/>
      <c r="X269" s="659"/>
      <c r="Y269" s="643" t="s">
        <v>1388</v>
      </c>
    </row>
    <row r="270" spans="1:16373" s="185" customFormat="1" ht="22.5" customHeight="1" thickTop="1" thickBot="1" x14ac:dyDescent="0.3">
      <c r="A270" s="671" t="s">
        <v>1386</v>
      </c>
      <c r="B270" s="665" t="s">
        <v>1403</v>
      </c>
      <c r="C270" s="665" t="s">
        <v>1483</v>
      </c>
      <c r="D270" s="665" t="s">
        <v>1403</v>
      </c>
      <c r="E270" s="666" t="s">
        <v>1390</v>
      </c>
      <c r="F270" s="665"/>
      <c r="G270" s="665"/>
      <c r="H270" s="667"/>
      <c r="I270" s="667"/>
      <c r="J270" s="668" t="s">
        <v>1759</v>
      </c>
      <c r="K270" s="690">
        <f t="shared" ref="K270:T270" si="111">+K271</f>
        <v>0</v>
      </c>
      <c r="L270" s="690">
        <f>+L271</f>
        <v>0</v>
      </c>
      <c r="M270" s="690">
        <f>+M271</f>
        <v>0</v>
      </c>
      <c r="N270" s="690">
        <f t="shared" si="102"/>
        <v>0</v>
      </c>
      <c r="O270" s="690">
        <f t="shared" si="111"/>
        <v>0</v>
      </c>
      <c r="P270" s="690">
        <f t="shared" si="111"/>
        <v>0</v>
      </c>
      <c r="Q270" s="690">
        <f t="shared" si="111"/>
        <v>0</v>
      </c>
      <c r="R270" s="690">
        <f t="shared" si="111"/>
        <v>0</v>
      </c>
      <c r="S270" s="690">
        <f t="shared" si="111"/>
        <v>0</v>
      </c>
      <c r="T270" s="690">
        <f t="shared" si="111"/>
        <v>0</v>
      </c>
      <c r="U270" s="670" t="e">
        <f t="shared" si="109"/>
        <v>#DIV/0!</v>
      </c>
      <c r="V270" s="665"/>
      <c r="W270" s="672"/>
      <c r="X270" s="672"/>
      <c r="Y270" s="643" t="s">
        <v>1388</v>
      </c>
    </row>
    <row r="271" spans="1:16373" ht="22.5" customHeight="1" thickTop="1" thickBot="1" x14ac:dyDescent="0.3">
      <c r="A271" s="677" t="s">
        <v>1386</v>
      </c>
      <c r="B271" s="667" t="s">
        <v>1403</v>
      </c>
      <c r="C271" s="667" t="s">
        <v>1483</v>
      </c>
      <c r="D271" s="667" t="s">
        <v>1403</v>
      </c>
      <c r="E271" s="673" t="s">
        <v>1390</v>
      </c>
      <c r="F271" s="665" t="s">
        <v>1390</v>
      </c>
      <c r="G271" s="667"/>
      <c r="H271" s="667"/>
      <c r="I271" s="667"/>
      <c r="J271" s="674" t="s">
        <v>1760</v>
      </c>
      <c r="K271" s="691"/>
      <c r="L271" s="691"/>
      <c r="M271" s="691"/>
      <c r="N271" s="691">
        <f t="shared" si="102"/>
        <v>0</v>
      </c>
      <c r="O271" s="691"/>
      <c r="P271" s="691"/>
      <c r="Q271" s="691"/>
      <c r="R271" s="691"/>
      <c r="S271" s="691"/>
      <c r="T271" s="691"/>
      <c r="U271" s="676" t="e">
        <f t="shared" si="109"/>
        <v>#DIV/0!</v>
      </c>
      <c r="V271" s="667"/>
      <c r="W271" s="678"/>
      <c r="X271" s="678"/>
      <c r="Y271" s="643" t="s">
        <v>1388</v>
      </c>
    </row>
    <row r="272" spans="1:16373" s="185" customFormat="1" ht="22.5" customHeight="1" thickTop="1" thickBot="1" x14ac:dyDescent="0.3">
      <c r="A272" s="671" t="s">
        <v>1386</v>
      </c>
      <c r="B272" s="665" t="s">
        <v>1403</v>
      </c>
      <c r="C272" s="665" t="s">
        <v>1483</v>
      </c>
      <c r="D272" s="665" t="s">
        <v>1403</v>
      </c>
      <c r="E272" s="666" t="s">
        <v>1403</v>
      </c>
      <c r="F272" s="666"/>
      <c r="G272" s="665"/>
      <c r="H272" s="667"/>
      <c r="I272" s="667"/>
      <c r="J272" s="668" t="s">
        <v>1761</v>
      </c>
      <c r="K272" s="690"/>
      <c r="L272" s="690"/>
      <c r="M272" s="690"/>
      <c r="N272" s="690">
        <f t="shared" si="102"/>
        <v>0</v>
      </c>
      <c r="O272" s="690"/>
      <c r="P272" s="690"/>
      <c r="Q272" s="690"/>
      <c r="R272" s="690"/>
      <c r="S272" s="690"/>
      <c r="T272" s="690"/>
      <c r="U272" s="670" t="e">
        <f t="shared" si="109"/>
        <v>#DIV/0!</v>
      </c>
      <c r="V272" s="665"/>
      <c r="W272" s="672"/>
      <c r="X272" s="672"/>
      <c r="Y272" s="643" t="s">
        <v>1388</v>
      </c>
    </row>
    <row r="273" spans="1:25" s="185" customFormat="1" ht="22.5" customHeight="1" thickTop="1" thickBot="1" x14ac:dyDescent="0.3">
      <c r="A273" s="671" t="s">
        <v>1386</v>
      </c>
      <c r="B273" s="665" t="s">
        <v>1403</v>
      </c>
      <c r="C273" s="665" t="s">
        <v>1483</v>
      </c>
      <c r="D273" s="665" t="s">
        <v>1403</v>
      </c>
      <c r="E273" s="666" t="s">
        <v>1427</v>
      </c>
      <c r="F273" s="665"/>
      <c r="G273" s="665"/>
      <c r="H273" s="667"/>
      <c r="I273" s="667"/>
      <c r="J273" s="668" t="s">
        <v>1762</v>
      </c>
      <c r="K273" s="690">
        <f>+K274+K275+K276+K277+K278</f>
        <v>0</v>
      </c>
      <c r="L273" s="690">
        <f>+L274+L275+L276+L277+L278</f>
        <v>0</v>
      </c>
      <c r="M273" s="690">
        <f>+M274+M275+M276+M277+M278</f>
        <v>0</v>
      </c>
      <c r="N273" s="690">
        <f t="shared" si="102"/>
        <v>0</v>
      </c>
      <c r="O273" s="690">
        <f t="shared" ref="O273:T273" si="112">+O274+O275+O276+O277+O278</f>
        <v>0</v>
      </c>
      <c r="P273" s="690">
        <f t="shared" si="112"/>
        <v>0</v>
      </c>
      <c r="Q273" s="690">
        <f t="shared" si="112"/>
        <v>0</v>
      </c>
      <c r="R273" s="690">
        <f t="shared" si="112"/>
        <v>0</v>
      </c>
      <c r="S273" s="690">
        <f t="shared" si="112"/>
        <v>0</v>
      </c>
      <c r="T273" s="690">
        <f t="shared" si="112"/>
        <v>0</v>
      </c>
      <c r="U273" s="670" t="e">
        <f t="shared" si="109"/>
        <v>#DIV/0!</v>
      </c>
      <c r="V273" s="665"/>
      <c r="W273" s="672"/>
      <c r="X273" s="672"/>
      <c r="Y273" s="643" t="s">
        <v>1388</v>
      </c>
    </row>
    <row r="274" spans="1:25" ht="22.5" customHeight="1" thickTop="1" thickBot="1" x14ac:dyDescent="0.3">
      <c r="A274" s="677" t="s">
        <v>1386</v>
      </c>
      <c r="B274" s="667" t="s">
        <v>1403</v>
      </c>
      <c r="C274" s="667" t="s">
        <v>1483</v>
      </c>
      <c r="D274" s="667" t="s">
        <v>1403</v>
      </c>
      <c r="E274" s="673" t="s">
        <v>1427</v>
      </c>
      <c r="F274" s="665" t="s">
        <v>1390</v>
      </c>
      <c r="G274" s="667"/>
      <c r="H274" s="667"/>
      <c r="I274" s="667"/>
      <c r="J274" s="674" t="s">
        <v>1763</v>
      </c>
      <c r="K274" s="675"/>
      <c r="L274" s="675"/>
      <c r="M274" s="675"/>
      <c r="N274" s="675">
        <f t="shared" si="102"/>
        <v>0</v>
      </c>
      <c r="O274" s="675"/>
      <c r="P274" s="675"/>
      <c r="Q274" s="675"/>
      <c r="R274" s="675"/>
      <c r="S274" s="675"/>
      <c r="T274" s="675"/>
      <c r="U274" s="676" t="e">
        <f t="shared" si="109"/>
        <v>#DIV/0!</v>
      </c>
      <c r="V274" s="667"/>
      <c r="W274" s="678"/>
      <c r="X274" s="678"/>
      <c r="Y274" s="643" t="s">
        <v>1388</v>
      </c>
    </row>
    <row r="275" spans="1:25" ht="22.5" customHeight="1" thickTop="1" thickBot="1" x14ac:dyDescent="0.3">
      <c r="A275" s="677" t="s">
        <v>1386</v>
      </c>
      <c r="B275" s="667" t="s">
        <v>1403</v>
      </c>
      <c r="C275" s="667" t="s">
        <v>1483</v>
      </c>
      <c r="D275" s="667" t="s">
        <v>1403</v>
      </c>
      <c r="E275" s="673" t="s">
        <v>1427</v>
      </c>
      <c r="F275" s="665" t="s">
        <v>1403</v>
      </c>
      <c r="G275" s="667"/>
      <c r="H275" s="667"/>
      <c r="I275" s="667"/>
      <c r="J275" s="674" t="s">
        <v>1764</v>
      </c>
      <c r="K275" s="675"/>
      <c r="L275" s="675"/>
      <c r="M275" s="675"/>
      <c r="N275" s="675">
        <f t="shared" si="102"/>
        <v>0</v>
      </c>
      <c r="O275" s="675"/>
      <c r="P275" s="675"/>
      <c r="Q275" s="675"/>
      <c r="R275" s="675"/>
      <c r="S275" s="675"/>
      <c r="T275" s="675"/>
      <c r="U275" s="676" t="e">
        <f t="shared" si="109"/>
        <v>#DIV/0!</v>
      </c>
      <c r="V275" s="667"/>
      <c r="W275" s="678"/>
      <c r="X275" s="678"/>
      <c r="Y275" s="643" t="s">
        <v>1388</v>
      </c>
    </row>
    <row r="276" spans="1:25" ht="22.5" customHeight="1" thickTop="1" thickBot="1" x14ac:dyDescent="0.3">
      <c r="A276" s="677" t="s">
        <v>1386</v>
      </c>
      <c r="B276" s="667" t="s">
        <v>1403</v>
      </c>
      <c r="C276" s="667" t="s">
        <v>1483</v>
      </c>
      <c r="D276" s="667" t="s">
        <v>1403</v>
      </c>
      <c r="E276" s="673" t="s">
        <v>1427</v>
      </c>
      <c r="F276" s="665" t="s">
        <v>1427</v>
      </c>
      <c r="G276" s="667"/>
      <c r="H276" s="667"/>
      <c r="I276" s="667"/>
      <c r="J276" s="674" t="s">
        <v>1765</v>
      </c>
      <c r="K276" s="675"/>
      <c r="L276" s="675"/>
      <c r="M276" s="675"/>
      <c r="N276" s="675">
        <f t="shared" si="102"/>
        <v>0</v>
      </c>
      <c r="O276" s="675"/>
      <c r="P276" s="675"/>
      <c r="Q276" s="675"/>
      <c r="R276" s="675"/>
      <c r="S276" s="675"/>
      <c r="T276" s="675"/>
      <c r="U276" s="676" t="e">
        <f t="shared" si="109"/>
        <v>#DIV/0!</v>
      </c>
      <c r="V276" s="667"/>
      <c r="W276" s="678"/>
      <c r="X276" s="678"/>
      <c r="Y276" s="643" t="s">
        <v>1388</v>
      </c>
    </row>
    <row r="277" spans="1:25" ht="22.5" customHeight="1" thickTop="1" thickBot="1" x14ac:dyDescent="0.3">
      <c r="A277" s="677" t="s">
        <v>1386</v>
      </c>
      <c r="B277" s="667" t="s">
        <v>1403</v>
      </c>
      <c r="C277" s="667" t="s">
        <v>1483</v>
      </c>
      <c r="D277" s="667" t="s">
        <v>1403</v>
      </c>
      <c r="E277" s="673" t="s">
        <v>1427</v>
      </c>
      <c r="F277" s="665" t="s">
        <v>1431</v>
      </c>
      <c r="G277" s="667"/>
      <c r="H277" s="667"/>
      <c r="I277" s="667"/>
      <c r="J277" s="674" t="s">
        <v>1766</v>
      </c>
      <c r="K277" s="675"/>
      <c r="L277" s="675"/>
      <c r="M277" s="675"/>
      <c r="N277" s="675">
        <f t="shared" si="102"/>
        <v>0</v>
      </c>
      <c r="O277" s="675"/>
      <c r="P277" s="675"/>
      <c r="Q277" s="675"/>
      <c r="R277" s="675"/>
      <c r="S277" s="675"/>
      <c r="T277" s="675"/>
      <c r="U277" s="676" t="e">
        <f t="shared" si="109"/>
        <v>#DIV/0!</v>
      </c>
      <c r="V277" s="667"/>
      <c r="W277" s="678"/>
      <c r="X277" s="678"/>
      <c r="Y277" s="643" t="s">
        <v>1388</v>
      </c>
    </row>
    <row r="278" spans="1:25" ht="22.5" customHeight="1" thickTop="1" thickBot="1" x14ac:dyDescent="0.3">
      <c r="A278" s="677" t="s">
        <v>1386</v>
      </c>
      <c r="B278" s="667" t="s">
        <v>1403</v>
      </c>
      <c r="C278" s="667" t="s">
        <v>1483</v>
      </c>
      <c r="D278" s="667" t="s">
        <v>1403</v>
      </c>
      <c r="E278" s="673" t="s">
        <v>1427</v>
      </c>
      <c r="F278" s="665" t="s">
        <v>1456</v>
      </c>
      <c r="G278" s="667"/>
      <c r="H278" s="667"/>
      <c r="I278" s="667"/>
      <c r="J278" s="674" t="s">
        <v>1767</v>
      </c>
      <c r="K278" s="675"/>
      <c r="L278" s="675"/>
      <c r="M278" s="675"/>
      <c r="N278" s="675">
        <f t="shared" si="102"/>
        <v>0</v>
      </c>
      <c r="O278" s="675"/>
      <c r="P278" s="675"/>
      <c r="Q278" s="675"/>
      <c r="R278" s="675"/>
      <c r="S278" s="675"/>
      <c r="T278" s="675"/>
      <c r="U278" s="676" t="e">
        <f t="shared" si="109"/>
        <v>#DIV/0!</v>
      </c>
      <c r="V278" s="667"/>
      <c r="W278" s="678"/>
      <c r="X278" s="678"/>
      <c r="Y278" s="643" t="s">
        <v>1388</v>
      </c>
    </row>
    <row r="279" spans="1:25" s="185" customFormat="1" ht="22.5" customHeight="1" thickTop="1" thickBot="1" x14ac:dyDescent="0.3">
      <c r="A279" s="671" t="s">
        <v>1386</v>
      </c>
      <c r="B279" s="665" t="s">
        <v>1403</v>
      </c>
      <c r="C279" s="665" t="s">
        <v>1483</v>
      </c>
      <c r="D279" s="665" t="s">
        <v>1403</v>
      </c>
      <c r="E279" s="666" t="s">
        <v>1431</v>
      </c>
      <c r="F279" s="665"/>
      <c r="G279" s="665"/>
      <c r="H279" s="667"/>
      <c r="I279" s="667"/>
      <c r="J279" s="668" t="s">
        <v>1768</v>
      </c>
      <c r="K279" s="669"/>
      <c r="L279" s="669"/>
      <c r="M279" s="669"/>
      <c r="N279" s="669">
        <f t="shared" si="102"/>
        <v>0</v>
      </c>
      <c r="O279" s="669"/>
      <c r="P279" s="669"/>
      <c r="Q279" s="669"/>
      <c r="R279" s="669"/>
      <c r="S279" s="669"/>
      <c r="T279" s="669"/>
      <c r="U279" s="670" t="e">
        <f t="shared" si="109"/>
        <v>#DIV/0!</v>
      </c>
      <c r="V279" s="665"/>
      <c r="W279" s="672"/>
      <c r="X279" s="672"/>
      <c r="Y279" s="643" t="s">
        <v>1388</v>
      </c>
    </row>
    <row r="280" spans="1:25" s="185" customFormat="1" ht="22.5" customHeight="1" thickTop="1" thickBot="1" x14ac:dyDescent="0.3">
      <c r="A280" s="671" t="s">
        <v>1386</v>
      </c>
      <c r="B280" s="665" t="s">
        <v>1403</v>
      </c>
      <c r="C280" s="665" t="s">
        <v>1483</v>
      </c>
      <c r="D280" s="665" t="s">
        <v>1403</v>
      </c>
      <c r="E280" s="666" t="s">
        <v>1456</v>
      </c>
      <c r="F280" s="665"/>
      <c r="G280" s="665"/>
      <c r="H280" s="667"/>
      <c r="I280" s="667"/>
      <c r="J280" s="668" t="s">
        <v>1769</v>
      </c>
      <c r="K280" s="669"/>
      <c r="L280" s="669"/>
      <c r="M280" s="669"/>
      <c r="N280" s="669">
        <f t="shared" si="102"/>
        <v>0</v>
      </c>
      <c r="O280" s="669"/>
      <c r="P280" s="669"/>
      <c r="Q280" s="669"/>
      <c r="R280" s="669"/>
      <c r="S280" s="669"/>
      <c r="T280" s="669"/>
      <c r="U280" s="670" t="e">
        <f t="shared" si="109"/>
        <v>#DIV/0!</v>
      </c>
      <c r="V280" s="665"/>
      <c r="W280" s="672"/>
      <c r="X280" s="672"/>
      <c r="Y280" s="643" t="s">
        <v>1388</v>
      </c>
    </row>
    <row r="281" spans="1:25" s="185" customFormat="1" ht="22.5" customHeight="1" thickTop="1" thickBot="1" x14ac:dyDescent="0.3">
      <c r="A281" s="658" t="s">
        <v>1386</v>
      </c>
      <c r="B281" s="659" t="s">
        <v>1403</v>
      </c>
      <c r="C281" s="659" t="s">
        <v>1483</v>
      </c>
      <c r="D281" s="659" t="s">
        <v>1427</v>
      </c>
      <c r="E281" s="659"/>
      <c r="F281" s="659"/>
      <c r="G281" s="659"/>
      <c r="H281" s="660"/>
      <c r="I281" s="660"/>
      <c r="J281" s="661" t="s">
        <v>1770</v>
      </c>
      <c r="K281" s="662">
        <f>+K282+K284+K285+K291+K292+K293+K294+K295+K300</f>
        <v>0</v>
      </c>
      <c r="L281" s="662">
        <f>+L282+L284+L285+L291+L292+L293+L294+L295+L300</f>
        <v>0</v>
      </c>
      <c r="M281" s="662">
        <f>+M282+M284+M285+M291+M292+M293+M294+M295+M300</f>
        <v>0</v>
      </c>
      <c r="N281" s="662">
        <f t="shared" si="102"/>
        <v>0</v>
      </c>
      <c r="O281" s="662">
        <f t="shared" ref="O281:T281" si="113">+O282+O284+O285+O291+O292+O293+O294+O295+O300</f>
        <v>0</v>
      </c>
      <c r="P281" s="662">
        <f t="shared" si="113"/>
        <v>0</v>
      </c>
      <c r="Q281" s="662">
        <f t="shared" si="113"/>
        <v>0</v>
      </c>
      <c r="R281" s="662">
        <f t="shared" si="113"/>
        <v>0</v>
      </c>
      <c r="S281" s="662">
        <f>+S282+S284+S285+S291+S292+S293+S294+S295+S300</f>
        <v>0</v>
      </c>
      <c r="T281" s="662">
        <f t="shared" si="113"/>
        <v>0</v>
      </c>
      <c r="U281" s="663" t="e">
        <f t="shared" si="109"/>
        <v>#DIV/0!</v>
      </c>
      <c r="V281" s="659"/>
      <c r="W281" s="659"/>
      <c r="X281" s="659"/>
      <c r="Y281" s="643" t="s">
        <v>1388</v>
      </c>
    </row>
    <row r="282" spans="1:25" s="185" customFormat="1" ht="22.5" customHeight="1" thickTop="1" thickBot="1" x14ac:dyDescent="0.3">
      <c r="A282" s="671" t="s">
        <v>1386</v>
      </c>
      <c r="B282" s="665" t="s">
        <v>1403</v>
      </c>
      <c r="C282" s="665" t="s">
        <v>1483</v>
      </c>
      <c r="D282" s="665" t="s">
        <v>1427</v>
      </c>
      <c r="E282" s="666" t="s">
        <v>1390</v>
      </c>
      <c r="F282" s="665"/>
      <c r="G282" s="665"/>
      <c r="H282" s="667"/>
      <c r="I282" s="667"/>
      <c r="J282" s="668" t="s">
        <v>1771</v>
      </c>
      <c r="K282" s="669">
        <f t="shared" ref="K282:T282" si="114">+K283</f>
        <v>0</v>
      </c>
      <c r="L282" s="669">
        <f>+L283</f>
        <v>0</v>
      </c>
      <c r="M282" s="669">
        <f>+M283</f>
        <v>0</v>
      </c>
      <c r="N282" s="669">
        <f t="shared" si="102"/>
        <v>0</v>
      </c>
      <c r="O282" s="669">
        <f t="shared" si="114"/>
        <v>0</v>
      </c>
      <c r="P282" s="669">
        <f t="shared" si="114"/>
        <v>0</v>
      </c>
      <c r="Q282" s="669">
        <f t="shared" si="114"/>
        <v>0</v>
      </c>
      <c r="R282" s="669">
        <f t="shared" si="114"/>
        <v>0</v>
      </c>
      <c r="S282" s="669">
        <f t="shared" si="114"/>
        <v>0</v>
      </c>
      <c r="T282" s="669">
        <f t="shared" si="114"/>
        <v>0</v>
      </c>
      <c r="U282" s="670" t="e">
        <f t="shared" si="109"/>
        <v>#DIV/0!</v>
      </c>
      <c r="V282" s="665"/>
      <c r="W282" s="672"/>
      <c r="X282" s="672"/>
      <c r="Y282" s="643" t="s">
        <v>1388</v>
      </c>
    </row>
    <row r="283" spans="1:25" ht="22.5" customHeight="1" thickTop="1" thickBot="1" x14ac:dyDescent="0.3">
      <c r="A283" s="677" t="s">
        <v>1386</v>
      </c>
      <c r="B283" s="667" t="s">
        <v>1403</v>
      </c>
      <c r="C283" s="667" t="s">
        <v>1483</v>
      </c>
      <c r="D283" s="667" t="s">
        <v>1427</v>
      </c>
      <c r="E283" s="673" t="s">
        <v>1390</v>
      </c>
      <c r="F283" s="665" t="s">
        <v>1390</v>
      </c>
      <c r="G283" s="667"/>
      <c r="H283" s="667"/>
      <c r="I283" s="667"/>
      <c r="J283" s="674" t="s">
        <v>1772</v>
      </c>
      <c r="K283" s="675"/>
      <c r="L283" s="675"/>
      <c r="M283" s="675"/>
      <c r="N283" s="669">
        <f t="shared" si="102"/>
        <v>0</v>
      </c>
      <c r="O283" s="675"/>
      <c r="P283" s="675"/>
      <c r="Q283" s="675"/>
      <c r="R283" s="675"/>
      <c r="S283" s="669"/>
      <c r="T283" s="675"/>
      <c r="U283" s="676" t="e">
        <f t="shared" si="109"/>
        <v>#DIV/0!</v>
      </c>
      <c r="V283" s="667"/>
      <c r="W283" s="678"/>
      <c r="X283" s="678"/>
      <c r="Y283" s="643" t="s">
        <v>1388</v>
      </c>
    </row>
    <row r="284" spans="1:25" s="185" customFormat="1" ht="22.5" customHeight="1" thickTop="1" thickBot="1" x14ac:dyDescent="0.3">
      <c r="A284" s="671" t="s">
        <v>1386</v>
      </c>
      <c r="B284" s="665" t="s">
        <v>1403</v>
      </c>
      <c r="C284" s="665" t="s">
        <v>1483</v>
      </c>
      <c r="D284" s="665" t="s">
        <v>1427</v>
      </c>
      <c r="E284" s="666" t="s">
        <v>1403</v>
      </c>
      <c r="F284" s="666"/>
      <c r="G284" s="665"/>
      <c r="H284" s="667"/>
      <c r="I284" s="667"/>
      <c r="J284" s="668" t="s">
        <v>1773</v>
      </c>
      <c r="K284" s="669"/>
      <c r="L284" s="669"/>
      <c r="M284" s="669"/>
      <c r="N284" s="669">
        <f t="shared" si="102"/>
        <v>0</v>
      </c>
      <c r="O284" s="669"/>
      <c r="P284" s="669"/>
      <c r="Q284" s="669"/>
      <c r="R284" s="669"/>
      <c r="S284" s="669"/>
      <c r="T284" s="669"/>
      <c r="U284" s="670" t="e">
        <f t="shared" si="109"/>
        <v>#DIV/0!</v>
      </c>
      <c r="V284" s="665"/>
      <c r="W284" s="672"/>
      <c r="X284" s="672"/>
      <c r="Y284" s="643" t="s">
        <v>1388</v>
      </c>
    </row>
    <row r="285" spans="1:25" s="185" customFormat="1" ht="22.5" customHeight="1" thickTop="1" thickBot="1" x14ac:dyDescent="0.3">
      <c r="A285" s="671" t="s">
        <v>1386</v>
      </c>
      <c r="B285" s="665" t="s">
        <v>1403</v>
      </c>
      <c r="C285" s="665" t="s">
        <v>1483</v>
      </c>
      <c r="D285" s="665" t="s">
        <v>1427</v>
      </c>
      <c r="E285" s="666" t="s">
        <v>1427</v>
      </c>
      <c r="F285" s="665"/>
      <c r="G285" s="665"/>
      <c r="H285" s="667"/>
      <c r="I285" s="667"/>
      <c r="J285" s="668" t="s">
        <v>1774</v>
      </c>
      <c r="K285" s="669">
        <f t="shared" ref="K285:T285" si="115">+K286+K287+K288+K289+K290</f>
        <v>0</v>
      </c>
      <c r="L285" s="669">
        <f>+L286+L287+L288+L289+L290</f>
        <v>0</v>
      </c>
      <c r="M285" s="669">
        <f>+M286+M287+M288+M289+M290</f>
        <v>0</v>
      </c>
      <c r="N285" s="669">
        <f t="shared" si="102"/>
        <v>0</v>
      </c>
      <c r="O285" s="669">
        <f t="shared" si="115"/>
        <v>0</v>
      </c>
      <c r="P285" s="669">
        <f t="shared" si="115"/>
        <v>0</v>
      </c>
      <c r="Q285" s="669">
        <f t="shared" si="115"/>
        <v>0</v>
      </c>
      <c r="R285" s="669">
        <f t="shared" si="115"/>
        <v>0</v>
      </c>
      <c r="S285" s="669">
        <f t="shared" si="115"/>
        <v>0</v>
      </c>
      <c r="T285" s="669">
        <f t="shared" si="115"/>
        <v>0</v>
      </c>
      <c r="U285" s="670" t="e">
        <f t="shared" si="109"/>
        <v>#DIV/0!</v>
      </c>
      <c r="V285" s="665"/>
      <c r="W285" s="672"/>
      <c r="X285" s="672"/>
      <c r="Y285" s="643" t="s">
        <v>1388</v>
      </c>
    </row>
    <row r="286" spans="1:25" ht="22.5" customHeight="1" thickTop="1" thickBot="1" x14ac:dyDescent="0.3">
      <c r="A286" s="677" t="s">
        <v>1386</v>
      </c>
      <c r="B286" s="667" t="s">
        <v>1403</v>
      </c>
      <c r="C286" s="667" t="s">
        <v>1483</v>
      </c>
      <c r="D286" s="667" t="s">
        <v>1427</v>
      </c>
      <c r="E286" s="673" t="s">
        <v>1427</v>
      </c>
      <c r="F286" s="665" t="s">
        <v>1390</v>
      </c>
      <c r="G286" s="667"/>
      <c r="H286" s="667"/>
      <c r="I286" s="667"/>
      <c r="J286" s="674" t="s">
        <v>1775</v>
      </c>
      <c r="K286" s="675"/>
      <c r="L286" s="675"/>
      <c r="M286" s="675"/>
      <c r="N286" s="669">
        <f t="shared" si="102"/>
        <v>0</v>
      </c>
      <c r="O286" s="675"/>
      <c r="P286" s="675"/>
      <c r="Q286" s="675"/>
      <c r="R286" s="675"/>
      <c r="S286" s="669"/>
      <c r="T286" s="675"/>
      <c r="U286" s="676" t="e">
        <f t="shared" si="109"/>
        <v>#DIV/0!</v>
      </c>
      <c r="V286" s="667"/>
      <c r="W286" s="678"/>
      <c r="X286" s="678"/>
      <c r="Y286" s="643" t="s">
        <v>1388</v>
      </c>
    </row>
    <row r="287" spans="1:25" ht="22.5" customHeight="1" thickTop="1" thickBot="1" x14ac:dyDescent="0.3">
      <c r="A287" s="677" t="s">
        <v>1386</v>
      </c>
      <c r="B287" s="667" t="s">
        <v>1403</v>
      </c>
      <c r="C287" s="667" t="s">
        <v>1483</v>
      </c>
      <c r="D287" s="667" t="s">
        <v>1427</v>
      </c>
      <c r="E287" s="673" t="s">
        <v>1427</v>
      </c>
      <c r="F287" s="665" t="s">
        <v>1403</v>
      </c>
      <c r="G287" s="667"/>
      <c r="H287" s="667"/>
      <c r="I287" s="667"/>
      <c r="J287" s="674" t="s">
        <v>1776</v>
      </c>
      <c r="K287" s="675"/>
      <c r="L287" s="675"/>
      <c r="M287" s="675"/>
      <c r="N287" s="669">
        <f t="shared" si="102"/>
        <v>0</v>
      </c>
      <c r="O287" s="675"/>
      <c r="P287" s="675"/>
      <c r="Q287" s="675"/>
      <c r="R287" s="675"/>
      <c r="S287" s="669"/>
      <c r="T287" s="675"/>
      <c r="U287" s="676" t="e">
        <f t="shared" si="109"/>
        <v>#DIV/0!</v>
      </c>
      <c r="V287" s="667"/>
      <c r="W287" s="678"/>
      <c r="X287" s="678"/>
      <c r="Y287" s="643" t="s">
        <v>1388</v>
      </c>
    </row>
    <row r="288" spans="1:25" ht="22.5" customHeight="1" thickTop="1" thickBot="1" x14ac:dyDescent="0.3">
      <c r="A288" s="677" t="s">
        <v>1386</v>
      </c>
      <c r="B288" s="667" t="s">
        <v>1403</v>
      </c>
      <c r="C288" s="667" t="s">
        <v>1483</v>
      </c>
      <c r="D288" s="667" t="s">
        <v>1427</v>
      </c>
      <c r="E288" s="673" t="s">
        <v>1427</v>
      </c>
      <c r="F288" s="665" t="s">
        <v>1427</v>
      </c>
      <c r="G288" s="667"/>
      <c r="H288" s="667"/>
      <c r="I288" s="667"/>
      <c r="J288" s="674" t="s">
        <v>1777</v>
      </c>
      <c r="K288" s="675"/>
      <c r="L288" s="675"/>
      <c r="M288" s="675"/>
      <c r="N288" s="669">
        <f t="shared" si="102"/>
        <v>0</v>
      </c>
      <c r="O288" s="675"/>
      <c r="P288" s="675"/>
      <c r="Q288" s="675"/>
      <c r="R288" s="675"/>
      <c r="S288" s="669"/>
      <c r="T288" s="675"/>
      <c r="U288" s="676" t="e">
        <f t="shared" si="109"/>
        <v>#DIV/0!</v>
      </c>
      <c r="V288" s="667"/>
      <c r="W288" s="678"/>
      <c r="X288" s="678"/>
      <c r="Y288" s="643" t="s">
        <v>1388</v>
      </c>
    </row>
    <row r="289" spans="1:25" ht="22.5" customHeight="1" thickTop="1" thickBot="1" x14ac:dyDescent="0.3">
      <c r="A289" s="677" t="s">
        <v>1386</v>
      </c>
      <c r="B289" s="667" t="s">
        <v>1403</v>
      </c>
      <c r="C289" s="667" t="s">
        <v>1483</v>
      </c>
      <c r="D289" s="667" t="s">
        <v>1427</v>
      </c>
      <c r="E289" s="673" t="s">
        <v>1427</v>
      </c>
      <c r="F289" s="665" t="s">
        <v>1431</v>
      </c>
      <c r="G289" s="667"/>
      <c r="H289" s="667"/>
      <c r="I289" s="667"/>
      <c r="J289" s="674" t="s">
        <v>1778</v>
      </c>
      <c r="K289" s="675"/>
      <c r="L289" s="675"/>
      <c r="M289" s="675"/>
      <c r="N289" s="669">
        <f t="shared" si="102"/>
        <v>0</v>
      </c>
      <c r="O289" s="675"/>
      <c r="P289" s="675"/>
      <c r="Q289" s="675"/>
      <c r="R289" s="675"/>
      <c r="S289" s="669"/>
      <c r="T289" s="675"/>
      <c r="U289" s="676" t="e">
        <f t="shared" si="109"/>
        <v>#DIV/0!</v>
      </c>
      <c r="V289" s="667"/>
      <c r="W289" s="678"/>
      <c r="X289" s="678"/>
      <c r="Y289" s="643" t="s">
        <v>1388</v>
      </c>
    </row>
    <row r="290" spans="1:25" ht="22.5" customHeight="1" thickTop="1" thickBot="1" x14ac:dyDescent="0.3">
      <c r="A290" s="677" t="s">
        <v>1386</v>
      </c>
      <c r="B290" s="667" t="s">
        <v>1403</v>
      </c>
      <c r="C290" s="667" t="s">
        <v>1483</v>
      </c>
      <c r="D290" s="667" t="s">
        <v>1427</v>
      </c>
      <c r="E290" s="673" t="s">
        <v>1427</v>
      </c>
      <c r="F290" s="665" t="s">
        <v>1456</v>
      </c>
      <c r="G290" s="667"/>
      <c r="H290" s="667"/>
      <c r="I290" s="667"/>
      <c r="J290" s="674" t="s">
        <v>1779</v>
      </c>
      <c r="K290" s="675"/>
      <c r="L290" s="675"/>
      <c r="M290" s="675"/>
      <c r="N290" s="669">
        <f t="shared" si="102"/>
        <v>0</v>
      </c>
      <c r="O290" s="675"/>
      <c r="P290" s="675"/>
      <c r="Q290" s="675"/>
      <c r="R290" s="675"/>
      <c r="S290" s="669"/>
      <c r="T290" s="675"/>
      <c r="U290" s="676" t="e">
        <f t="shared" si="109"/>
        <v>#DIV/0!</v>
      </c>
      <c r="V290" s="667"/>
      <c r="W290" s="678"/>
      <c r="X290" s="678"/>
      <c r="Y290" s="643" t="s">
        <v>1388</v>
      </c>
    </row>
    <row r="291" spans="1:25" s="185" customFormat="1" ht="22.5" customHeight="1" thickTop="1" thickBot="1" x14ac:dyDescent="0.3">
      <c r="A291" s="671" t="s">
        <v>1386</v>
      </c>
      <c r="B291" s="665" t="s">
        <v>1403</v>
      </c>
      <c r="C291" s="665" t="s">
        <v>1483</v>
      </c>
      <c r="D291" s="665" t="s">
        <v>1427</v>
      </c>
      <c r="E291" s="666" t="s">
        <v>1431</v>
      </c>
      <c r="F291" s="665"/>
      <c r="G291" s="665"/>
      <c r="H291" s="667"/>
      <c r="I291" s="667"/>
      <c r="J291" s="668" t="s">
        <v>1780</v>
      </c>
      <c r="K291" s="669"/>
      <c r="L291" s="669"/>
      <c r="M291" s="669"/>
      <c r="N291" s="669">
        <f t="shared" si="102"/>
        <v>0</v>
      </c>
      <c r="O291" s="669"/>
      <c r="P291" s="669"/>
      <c r="Q291" s="669"/>
      <c r="R291" s="669"/>
      <c r="S291" s="669"/>
      <c r="T291" s="669"/>
      <c r="U291" s="670" t="e">
        <f t="shared" si="109"/>
        <v>#DIV/0!</v>
      </c>
      <c r="V291" s="665"/>
      <c r="W291" s="672"/>
      <c r="X291" s="672"/>
      <c r="Y291" s="643" t="s">
        <v>1388</v>
      </c>
    </row>
    <row r="292" spans="1:25" s="185" customFormat="1" ht="22.5" customHeight="1" thickTop="1" thickBot="1" x14ac:dyDescent="0.3">
      <c r="A292" s="671" t="s">
        <v>1386</v>
      </c>
      <c r="B292" s="665" t="s">
        <v>1403</v>
      </c>
      <c r="C292" s="665" t="s">
        <v>1483</v>
      </c>
      <c r="D292" s="665" t="s">
        <v>1427</v>
      </c>
      <c r="E292" s="666" t="s">
        <v>1456</v>
      </c>
      <c r="F292" s="665"/>
      <c r="G292" s="665"/>
      <c r="H292" s="667"/>
      <c r="I292" s="667"/>
      <c r="J292" s="668" t="s">
        <v>1781</v>
      </c>
      <c r="K292" s="669"/>
      <c r="L292" s="669"/>
      <c r="M292" s="669"/>
      <c r="N292" s="669">
        <f t="shared" si="102"/>
        <v>0</v>
      </c>
      <c r="O292" s="669"/>
      <c r="P292" s="669"/>
      <c r="Q292" s="669"/>
      <c r="R292" s="669"/>
      <c r="S292" s="669"/>
      <c r="T292" s="669"/>
      <c r="U292" s="670" t="e">
        <f t="shared" si="109"/>
        <v>#DIV/0!</v>
      </c>
      <c r="V292" s="665"/>
      <c r="W292" s="672"/>
      <c r="X292" s="672"/>
      <c r="Y292" s="643" t="s">
        <v>1388</v>
      </c>
    </row>
    <row r="293" spans="1:25" ht="22.5" customHeight="1" thickTop="1" thickBot="1" x14ac:dyDescent="0.3">
      <c r="A293" s="671" t="s">
        <v>1386</v>
      </c>
      <c r="B293" s="665" t="s">
        <v>1403</v>
      </c>
      <c r="C293" s="665" t="s">
        <v>1483</v>
      </c>
      <c r="D293" s="665" t="s">
        <v>1427</v>
      </c>
      <c r="E293" s="666" t="s">
        <v>1479</v>
      </c>
      <c r="F293" s="667"/>
      <c r="G293" s="667"/>
      <c r="H293" s="667"/>
      <c r="I293" s="667"/>
      <c r="J293" s="668" t="s">
        <v>1782</v>
      </c>
      <c r="K293" s="669"/>
      <c r="L293" s="669"/>
      <c r="M293" s="669"/>
      <c r="N293" s="669">
        <f t="shared" si="102"/>
        <v>0</v>
      </c>
      <c r="O293" s="669"/>
      <c r="P293" s="669"/>
      <c r="Q293" s="669"/>
      <c r="R293" s="669"/>
      <c r="S293" s="669"/>
      <c r="T293" s="669"/>
      <c r="U293" s="670" t="e">
        <f t="shared" si="109"/>
        <v>#DIV/0!</v>
      </c>
      <c r="V293" s="665"/>
      <c r="W293" s="672"/>
      <c r="X293" s="672"/>
    </row>
    <row r="294" spans="1:25" ht="22.5" customHeight="1" thickTop="1" thickBot="1" x14ac:dyDescent="0.3">
      <c r="A294" s="671" t="s">
        <v>1386</v>
      </c>
      <c r="B294" s="665" t="s">
        <v>1403</v>
      </c>
      <c r="C294" s="665" t="s">
        <v>1483</v>
      </c>
      <c r="D294" s="665" t="s">
        <v>1427</v>
      </c>
      <c r="E294" s="666" t="s">
        <v>1483</v>
      </c>
      <c r="F294" s="667"/>
      <c r="G294" s="667"/>
      <c r="H294" s="667"/>
      <c r="I294" s="667"/>
      <c r="J294" s="668" t="s">
        <v>1783</v>
      </c>
      <c r="K294" s="669"/>
      <c r="L294" s="669"/>
      <c r="M294" s="669"/>
      <c r="N294" s="669">
        <f t="shared" si="102"/>
        <v>0</v>
      </c>
      <c r="O294" s="669"/>
      <c r="P294" s="669"/>
      <c r="Q294" s="669"/>
      <c r="R294" s="669"/>
      <c r="S294" s="669"/>
      <c r="T294" s="669"/>
      <c r="U294" s="670" t="e">
        <f t="shared" si="109"/>
        <v>#DIV/0!</v>
      </c>
      <c r="V294" s="665"/>
      <c r="W294" s="672"/>
      <c r="X294" s="672"/>
    </row>
    <row r="295" spans="1:25" ht="22.5" customHeight="1" thickTop="1" thickBot="1" x14ac:dyDescent="0.3">
      <c r="A295" s="671" t="s">
        <v>1386</v>
      </c>
      <c r="B295" s="665" t="s">
        <v>1403</v>
      </c>
      <c r="C295" s="665" t="s">
        <v>1483</v>
      </c>
      <c r="D295" s="665" t="s">
        <v>1427</v>
      </c>
      <c r="E295" s="666" t="s">
        <v>1487</v>
      </c>
      <c r="F295" s="667"/>
      <c r="G295" s="667"/>
      <c r="H295" s="667"/>
      <c r="I295" s="667"/>
      <c r="J295" s="680" t="s">
        <v>1784</v>
      </c>
      <c r="K295" s="669">
        <f>+K296</f>
        <v>0</v>
      </c>
      <c r="L295" s="669">
        <f>+L296</f>
        <v>0</v>
      </c>
      <c r="M295" s="669">
        <f>+M296</f>
        <v>0</v>
      </c>
      <c r="N295" s="669">
        <f t="shared" si="102"/>
        <v>0</v>
      </c>
      <c r="O295" s="669">
        <f t="shared" ref="O295:T295" si="116">+O296</f>
        <v>0</v>
      </c>
      <c r="P295" s="669">
        <f t="shared" si="116"/>
        <v>0</v>
      </c>
      <c r="Q295" s="669">
        <f t="shared" si="116"/>
        <v>0</v>
      </c>
      <c r="R295" s="669">
        <f t="shared" si="116"/>
        <v>0</v>
      </c>
      <c r="S295" s="669">
        <f>+S296</f>
        <v>0</v>
      </c>
      <c r="T295" s="669">
        <f t="shared" si="116"/>
        <v>0</v>
      </c>
      <c r="U295" s="670" t="e">
        <f t="shared" si="109"/>
        <v>#DIV/0!</v>
      </c>
      <c r="V295" s="665"/>
      <c r="W295" s="672"/>
      <c r="X295" s="672"/>
    </row>
    <row r="296" spans="1:25" ht="22.5" customHeight="1" thickTop="1" thickBot="1" x14ac:dyDescent="0.3">
      <c r="A296" s="677" t="s">
        <v>1386</v>
      </c>
      <c r="B296" s="667" t="s">
        <v>1403</v>
      </c>
      <c r="C296" s="667" t="s">
        <v>1483</v>
      </c>
      <c r="D296" s="667" t="s">
        <v>1427</v>
      </c>
      <c r="E296" s="673" t="s">
        <v>1487</v>
      </c>
      <c r="F296" s="665" t="s">
        <v>1390</v>
      </c>
      <c r="G296" s="667"/>
      <c r="H296" s="667"/>
      <c r="I296" s="667"/>
      <c r="J296" s="680" t="s">
        <v>1785</v>
      </c>
      <c r="K296" s="669">
        <f>K297+K298+K299</f>
        <v>0</v>
      </c>
      <c r="L296" s="669">
        <f>L297+L298+L299</f>
        <v>0</v>
      </c>
      <c r="M296" s="669">
        <f>M297+M298+M299</f>
        <v>0</v>
      </c>
      <c r="N296" s="669">
        <f t="shared" si="102"/>
        <v>0</v>
      </c>
      <c r="O296" s="669">
        <f t="shared" ref="O296:T296" si="117">O297+O298+O299</f>
        <v>0</v>
      </c>
      <c r="P296" s="669">
        <f t="shared" si="117"/>
        <v>0</v>
      </c>
      <c r="Q296" s="669">
        <f t="shared" si="117"/>
        <v>0</v>
      </c>
      <c r="R296" s="669">
        <f t="shared" si="117"/>
        <v>0</v>
      </c>
      <c r="S296" s="669">
        <f>S297+S298+S299</f>
        <v>0</v>
      </c>
      <c r="T296" s="669">
        <f t="shared" si="117"/>
        <v>0</v>
      </c>
      <c r="U296" s="670" t="e">
        <f t="shared" si="109"/>
        <v>#DIV/0!</v>
      </c>
      <c r="V296" s="665"/>
      <c r="W296" s="672"/>
      <c r="X296" s="672"/>
    </row>
    <row r="297" spans="1:25" ht="22.5" customHeight="1" thickTop="1" thickBot="1" x14ac:dyDescent="0.3">
      <c r="A297" s="677" t="s">
        <v>1386</v>
      </c>
      <c r="B297" s="667" t="s">
        <v>1403</v>
      </c>
      <c r="C297" s="667" t="s">
        <v>1483</v>
      </c>
      <c r="D297" s="667" t="s">
        <v>1427</v>
      </c>
      <c r="E297" s="673" t="s">
        <v>1487</v>
      </c>
      <c r="F297" s="667" t="s">
        <v>1390</v>
      </c>
      <c r="G297" s="665" t="s">
        <v>1390</v>
      </c>
      <c r="H297" s="667"/>
      <c r="I297" s="667"/>
      <c r="J297" s="683" t="s">
        <v>1786</v>
      </c>
      <c r="K297" s="669"/>
      <c r="L297" s="669"/>
      <c r="M297" s="669"/>
      <c r="N297" s="669">
        <f t="shared" si="102"/>
        <v>0</v>
      </c>
      <c r="O297" s="669"/>
      <c r="P297" s="669"/>
      <c r="Q297" s="669"/>
      <c r="R297" s="669"/>
      <c r="S297" s="669"/>
      <c r="T297" s="669"/>
      <c r="U297" s="670" t="e">
        <f t="shared" si="109"/>
        <v>#DIV/0!</v>
      </c>
      <c r="V297" s="665"/>
      <c r="W297" s="672"/>
      <c r="X297" s="672"/>
    </row>
    <row r="298" spans="1:25" ht="22.5" customHeight="1" thickTop="1" thickBot="1" x14ac:dyDescent="0.3">
      <c r="A298" s="677" t="s">
        <v>1386</v>
      </c>
      <c r="B298" s="667" t="s">
        <v>1403</v>
      </c>
      <c r="C298" s="667" t="s">
        <v>1483</v>
      </c>
      <c r="D298" s="667" t="s">
        <v>1427</v>
      </c>
      <c r="E298" s="673" t="s">
        <v>1487</v>
      </c>
      <c r="F298" s="667" t="s">
        <v>1390</v>
      </c>
      <c r="G298" s="665" t="s">
        <v>1403</v>
      </c>
      <c r="H298" s="667"/>
      <c r="I298" s="667"/>
      <c r="J298" s="683" t="s">
        <v>1787</v>
      </c>
      <c r="K298" s="669"/>
      <c r="L298" s="669"/>
      <c r="M298" s="669"/>
      <c r="N298" s="669">
        <f t="shared" si="102"/>
        <v>0</v>
      </c>
      <c r="O298" s="669"/>
      <c r="P298" s="669"/>
      <c r="Q298" s="669"/>
      <c r="R298" s="669"/>
      <c r="S298" s="669"/>
      <c r="T298" s="669"/>
      <c r="U298" s="670" t="e">
        <f t="shared" si="109"/>
        <v>#DIV/0!</v>
      </c>
      <c r="V298" s="665"/>
      <c r="W298" s="672"/>
      <c r="X298" s="672"/>
    </row>
    <row r="299" spans="1:25" ht="22.5" customHeight="1" thickTop="1" thickBot="1" x14ac:dyDescent="0.3">
      <c r="A299" s="677" t="s">
        <v>1386</v>
      </c>
      <c r="B299" s="667" t="s">
        <v>1403</v>
      </c>
      <c r="C299" s="667" t="s">
        <v>1483</v>
      </c>
      <c r="D299" s="667" t="s">
        <v>1427</v>
      </c>
      <c r="E299" s="673" t="s">
        <v>1487</v>
      </c>
      <c r="F299" s="667" t="s">
        <v>1390</v>
      </c>
      <c r="G299" s="665" t="s">
        <v>1427</v>
      </c>
      <c r="H299" s="667"/>
      <c r="I299" s="667"/>
      <c r="J299" s="683" t="s">
        <v>1788</v>
      </c>
      <c r="K299" s="669"/>
      <c r="L299" s="669"/>
      <c r="M299" s="669"/>
      <c r="N299" s="669">
        <f t="shared" si="102"/>
        <v>0</v>
      </c>
      <c r="O299" s="669"/>
      <c r="P299" s="669"/>
      <c r="Q299" s="669"/>
      <c r="R299" s="669"/>
      <c r="S299" s="669"/>
      <c r="T299" s="669"/>
      <c r="U299" s="670" t="e">
        <f t="shared" si="109"/>
        <v>#DIV/0!</v>
      </c>
      <c r="V299" s="665"/>
      <c r="W299" s="672"/>
      <c r="X299" s="672"/>
    </row>
    <row r="300" spans="1:25" ht="22.5" customHeight="1" thickTop="1" thickBot="1" x14ac:dyDescent="0.3">
      <c r="A300" s="671" t="s">
        <v>1386</v>
      </c>
      <c r="B300" s="665" t="s">
        <v>1403</v>
      </c>
      <c r="C300" s="665" t="s">
        <v>1483</v>
      </c>
      <c r="D300" s="665" t="s">
        <v>1427</v>
      </c>
      <c r="E300" s="666" t="s">
        <v>1625</v>
      </c>
      <c r="F300" s="667"/>
      <c r="G300" s="667"/>
      <c r="H300" s="667"/>
      <c r="I300" s="667"/>
      <c r="J300" s="680" t="s">
        <v>1789</v>
      </c>
      <c r="K300" s="669">
        <f>+K301</f>
        <v>0</v>
      </c>
      <c r="L300" s="669">
        <f>+L301</f>
        <v>0</v>
      </c>
      <c r="M300" s="669">
        <f>+M301</f>
        <v>0</v>
      </c>
      <c r="N300" s="669">
        <f t="shared" si="102"/>
        <v>0</v>
      </c>
      <c r="O300" s="669">
        <f t="shared" ref="O300:T300" si="118">+O301</f>
        <v>0</v>
      </c>
      <c r="P300" s="669">
        <f t="shared" si="118"/>
        <v>0</v>
      </c>
      <c r="Q300" s="669">
        <f t="shared" si="118"/>
        <v>0</v>
      </c>
      <c r="R300" s="669">
        <f t="shared" si="118"/>
        <v>0</v>
      </c>
      <c r="S300" s="669">
        <f>+S301</f>
        <v>0</v>
      </c>
      <c r="T300" s="669">
        <f t="shared" si="118"/>
        <v>0</v>
      </c>
      <c r="U300" s="670" t="e">
        <f t="shared" si="109"/>
        <v>#DIV/0!</v>
      </c>
      <c r="V300" s="665"/>
      <c r="W300" s="672"/>
      <c r="X300" s="672"/>
    </row>
    <row r="301" spans="1:25" ht="22.5" customHeight="1" thickTop="1" thickBot="1" x14ac:dyDescent="0.3">
      <c r="A301" s="677" t="s">
        <v>1386</v>
      </c>
      <c r="B301" s="667" t="s">
        <v>1403</v>
      </c>
      <c r="C301" s="667" t="s">
        <v>1483</v>
      </c>
      <c r="D301" s="667" t="s">
        <v>1427</v>
      </c>
      <c r="E301" s="673" t="s">
        <v>1625</v>
      </c>
      <c r="F301" s="665" t="s">
        <v>1390</v>
      </c>
      <c r="G301" s="667"/>
      <c r="H301" s="667"/>
      <c r="I301" s="667"/>
      <c r="J301" s="683" t="s">
        <v>1790</v>
      </c>
      <c r="K301" s="669"/>
      <c r="L301" s="669"/>
      <c r="M301" s="669"/>
      <c r="N301" s="669">
        <f t="shared" si="102"/>
        <v>0</v>
      </c>
      <c r="O301" s="669"/>
      <c r="P301" s="669"/>
      <c r="Q301" s="669"/>
      <c r="R301" s="669"/>
      <c r="S301" s="669"/>
      <c r="T301" s="669"/>
      <c r="U301" s="670" t="e">
        <f t="shared" si="109"/>
        <v>#DIV/0!</v>
      </c>
      <c r="V301" s="665"/>
      <c r="W301" s="672"/>
      <c r="X301" s="672"/>
    </row>
    <row r="302" spans="1:25" ht="36" customHeight="1" thickTop="1" x14ac:dyDescent="0.25"/>
  </sheetData>
  <mergeCells count="16">
    <mergeCell ref="U5:U6"/>
    <mergeCell ref="V5:V6"/>
    <mergeCell ref="W5:W6"/>
    <mergeCell ref="X5:X6"/>
    <mergeCell ref="A1:V1"/>
    <mergeCell ref="A2:V2"/>
    <mergeCell ref="A3:V3"/>
    <mergeCell ref="A4:V4"/>
    <mergeCell ref="A5:I5"/>
    <mergeCell ref="J5:J6"/>
    <mergeCell ref="K5:K6"/>
    <mergeCell ref="L5:M5"/>
    <mergeCell ref="N5:N6"/>
    <mergeCell ref="O5:R5"/>
    <mergeCell ref="S5:S6"/>
    <mergeCell ref="T5:T6"/>
  </mergeCells>
  <printOptions horizontalCentered="1" verticalCentered="1"/>
  <pageMargins left="0.78740157480314965" right="0.78740157480314965" top="0.98425196850393704" bottom="0.98425196850393704"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E8" sqref="E8"/>
    </sheetView>
  </sheetViews>
  <sheetFormatPr baseColWidth="10" defaultRowHeight="12.75" x14ac:dyDescent="0.25"/>
  <cols>
    <col min="1" max="1" width="34.140625" style="788" customWidth="1"/>
    <col min="2" max="2" width="70.5703125" style="788" customWidth="1"/>
    <col min="3" max="16384" width="11.42578125" style="788"/>
  </cols>
  <sheetData>
    <row r="1" spans="1:2" ht="13.5" thickBot="1" x14ac:dyDescent="0.3">
      <c r="A1" s="923"/>
      <c r="B1" s="923"/>
    </row>
    <row r="2" spans="1:2" ht="13.5" thickBot="1" x14ac:dyDescent="0.3">
      <c r="A2" s="877" t="s">
        <v>1875</v>
      </c>
      <c r="B2" s="924"/>
    </row>
    <row r="3" spans="1:2" ht="13.5" thickBot="1" x14ac:dyDescent="0.3">
      <c r="A3" s="925" t="s">
        <v>1277</v>
      </c>
      <c r="B3" s="926"/>
    </row>
    <row r="4" spans="1:2" ht="13.5" thickBot="1" x14ac:dyDescent="0.3">
      <c r="A4" s="789" t="s">
        <v>1876</v>
      </c>
      <c r="B4" s="789" t="s">
        <v>1279</v>
      </c>
    </row>
    <row r="5" spans="1:2" ht="26.25" thickBot="1" x14ac:dyDescent="0.3">
      <c r="A5" s="790" t="s">
        <v>1877</v>
      </c>
      <c r="B5" s="791" t="s">
        <v>1878</v>
      </c>
    </row>
    <row r="6" spans="1:2" ht="14.25" thickTop="1" thickBot="1" x14ac:dyDescent="0.3">
      <c r="A6" s="792" t="s">
        <v>1879</v>
      </c>
      <c r="B6" s="791" t="s">
        <v>1880</v>
      </c>
    </row>
    <row r="7" spans="1:2" ht="27" thickTop="1" thickBot="1" x14ac:dyDescent="0.3">
      <c r="A7" s="792" t="s">
        <v>1881</v>
      </c>
      <c r="B7" s="793" t="s">
        <v>1882</v>
      </c>
    </row>
    <row r="8" spans="1:2" ht="52.5" thickTop="1" thickBot="1" x14ac:dyDescent="0.3">
      <c r="A8" s="792" t="s">
        <v>1883</v>
      </c>
      <c r="B8" s="791" t="s">
        <v>1884</v>
      </c>
    </row>
    <row r="9" spans="1:2" ht="52.5" thickTop="1" thickBot="1" x14ac:dyDescent="0.3">
      <c r="A9" s="794" t="s">
        <v>1885</v>
      </c>
      <c r="B9" s="791" t="s">
        <v>1886</v>
      </c>
    </row>
    <row r="10" spans="1:2" ht="27" thickTop="1" thickBot="1" x14ac:dyDescent="0.3">
      <c r="A10" s="794" t="s">
        <v>1887</v>
      </c>
      <c r="B10" s="791" t="s">
        <v>1888</v>
      </c>
    </row>
    <row r="11" spans="1:2" ht="27" thickTop="1" thickBot="1" x14ac:dyDescent="0.3">
      <c r="A11" s="795" t="s">
        <v>1889</v>
      </c>
      <c r="B11" s="793" t="s">
        <v>1890</v>
      </c>
    </row>
    <row r="12" spans="1:2" ht="27" thickTop="1" thickBot="1" x14ac:dyDescent="0.3">
      <c r="A12" s="792" t="s">
        <v>1891</v>
      </c>
      <c r="B12" s="793" t="s">
        <v>1892</v>
      </c>
    </row>
    <row r="13" spans="1:2" ht="90.75" thickTop="1" thickBot="1" x14ac:dyDescent="0.3">
      <c r="A13" s="795" t="s">
        <v>1893</v>
      </c>
      <c r="B13" s="791" t="s">
        <v>1894</v>
      </c>
    </row>
    <row r="14" spans="1:2" ht="39.75" thickTop="1" thickBot="1" x14ac:dyDescent="0.3">
      <c r="A14" s="795" t="s">
        <v>1895</v>
      </c>
      <c r="B14" s="791" t="s">
        <v>1896</v>
      </c>
    </row>
    <row r="15" spans="1:2" ht="78" thickTop="1" thickBot="1" x14ac:dyDescent="0.3">
      <c r="A15" s="796" t="s">
        <v>1897</v>
      </c>
      <c r="B15" s="793" t="s">
        <v>1898</v>
      </c>
    </row>
    <row r="16" spans="1:2" ht="14.25" thickTop="1" thickBot="1" x14ac:dyDescent="0.3">
      <c r="A16" s="792" t="s">
        <v>1899</v>
      </c>
      <c r="B16" s="793" t="s">
        <v>1900</v>
      </c>
    </row>
    <row r="17" spans="1:2" ht="27" thickTop="1" thickBot="1" x14ac:dyDescent="0.3">
      <c r="A17" s="797" t="s">
        <v>1901</v>
      </c>
      <c r="B17" s="793" t="s">
        <v>1902</v>
      </c>
    </row>
    <row r="18" spans="1:2" ht="27" thickTop="1" thickBot="1" x14ac:dyDescent="0.3">
      <c r="A18" s="792" t="s">
        <v>1903</v>
      </c>
      <c r="B18" s="798" t="s">
        <v>1904</v>
      </c>
    </row>
    <row r="19" spans="1:2" ht="13.5" thickTop="1" x14ac:dyDescent="0.25"/>
  </sheetData>
  <mergeCells count="3">
    <mergeCell ref="A1:B1"/>
    <mergeCell ref="A2:B2"/>
    <mergeCell ref="A3:B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77"/>
  <sheetViews>
    <sheetView topLeftCell="X1" zoomScaleNormal="100" zoomScaleSheetLayoutView="100" workbookViewId="0">
      <selection activeCell="Z3" sqref="Z3"/>
    </sheetView>
  </sheetViews>
  <sheetFormatPr baseColWidth="10" defaultColWidth="14.42578125" defaultRowHeight="15" x14ac:dyDescent="0.25"/>
  <cols>
    <col min="1" max="1" width="16" style="718" customWidth="1"/>
    <col min="2" max="2" width="14.140625" style="718" customWidth="1"/>
    <col min="3" max="3" width="14.42578125" style="718" customWidth="1"/>
    <col min="4" max="4" width="14.5703125" style="718" customWidth="1"/>
    <col min="5" max="7" width="10.7109375" style="718" customWidth="1"/>
    <col min="8" max="8" width="69" style="718" customWidth="1"/>
    <col min="9" max="9" width="20.28515625" style="719" customWidth="1"/>
    <col min="10" max="28" width="20.28515625" style="718" customWidth="1"/>
    <col min="29" max="29" width="51.42578125" style="718" customWidth="1"/>
    <col min="30" max="16384" width="14.42578125" style="718"/>
  </cols>
  <sheetData>
    <row r="1" spans="1:29" ht="15.75" thickBot="1" x14ac:dyDescent="0.3"/>
    <row r="2" spans="1:29" ht="30.75" customHeight="1" thickTop="1" thickBot="1" x14ac:dyDescent="0.3">
      <c r="A2" s="932" t="s">
        <v>1373</v>
      </c>
      <c r="B2" s="932" t="s">
        <v>1306</v>
      </c>
      <c r="C2" s="930" t="s">
        <v>1374</v>
      </c>
      <c r="D2" s="932" t="s">
        <v>1310</v>
      </c>
      <c r="E2" s="932" t="s">
        <v>1375</v>
      </c>
      <c r="F2" s="932" t="s">
        <v>1376</v>
      </c>
      <c r="G2" s="932" t="s">
        <v>1377</v>
      </c>
      <c r="H2" s="930" t="s">
        <v>1840</v>
      </c>
      <c r="I2" s="927" t="s">
        <v>1792</v>
      </c>
      <c r="J2" s="928"/>
      <c r="K2" s="928"/>
      <c r="L2" s="929"/>
      <c r="M2" s="927" t="s">
        <v>1793</v>
      </c>
      <c r="N2" s="928"/>
      <c r="O2" s="928"/>
      <c r="P2" s="929"/>
      <c r="Q2" s="927" t="s">
        <v>1794</v>
      </c>
      <c r="R2" s="928"/>
      <c r="S2" s="928"/>
      <c r="T2" s="929"/>
      <c r="U2" s="927" t="s">
        <v>1795</v>
      </c>
      <c r="V2" s="928"/>
      <c r="W2" s="928"/>
      <c r="X2" s="929"/>
      <c r="Y2" s="927" t="s">
        <v>1796</v>
      </c>
      <c r="Z2" s="928"/>
      <c r="AA2" s="928"/>
      <c r="AB2" s="929"/>
      <c r="AC2" s="720" t="s">
        <v>1797</v>
      </c>
    </row>
    <row r="3" spans="1:29" ht="16.5" thickTop="1" thickBot="1" x14ac:dyDescent="0.3">
      <c r="A3" s="933"/>
      <c r="B3" s="933"/>
      <c r="C3" s="931"/>
      <c r="D3" s="933"/>
      <c r="E3" s="933"/>
      <c r="F3" s="933"/>
      <c r="G3" s="933"/>
      <c r="H3" s="931"/>
      <c r="I3" s="722" t="s">
        <v>1798</v>
      </c>
      <c r="J3" s="721" t="s">
        <v>1799</v>
      </c>
      <c r="K3" s="721" t="s">
        <v>1800</v>
      </c>
      <c r="L3" s="721" t="s">
        <v>1801</v>
      </c>
      <c r="M3" s="721" t="s">
        <v>1798</v>
      </c>
      <c r="N3" s="721" t="s">
        <v>1799</v>
      </c>
      <c r="O3" s="721" t="s">
        <v>1800</v>
      </c>
      <c r="P3" s="721" t="s">
        <v>1801</v>
      </c>
      <c r="Q3" s="721" t="s">
        <v>1798</v>
      </c>
      <c r="R3" s="721" t="s">
        <v>1799</v>
      </c>
      <c r="S3" s="721" t="s">
        <v>1800</v>
      </c>
      <c r="T3" s="721" t="s">
        <v>1801</v>
      </c>
      <c r="U3" s="721" t="s">
        <v>1798</v>
      </c>
      <c r="V3" s="721" t="s">
        <v>1799</v>
      </c>
      <c r="W3" s="721" t="s">
        <v>1800</v>
      </c>
      <c r="X3" s="721" t="s">
        <v>1801</v>
      </c>
      <c r="Y3" s="721" t="s">
        <v>1798</v>
      </c>
      <c r="Z3" s="721" t="s">
        <v>1799</v>
      </c>
      <c r="AA3" s="721" t="s">
        <v>1800</v>
      </c>
      <c r="AB3" s="721" t="s">
        <v>1802</v>
      </c>
      <c r="AC3" s="721"/>
    </row>
    <row r="4" spans="1:29" ht="16.5" thickTop="1" thickBot="1" x14ac:dyDescent="0.3">
      <c r="A4" s="723" t="s">
        <v>1803</v>
      </c>
      <c r="B4" s="723" t="s">
        <v>1390</v>
      </c>
      <c r="C4" s="723"/>
      <c r="D4" s="723"/>
      <c r="E4" s="723"/>
      <c r="F4" s="723"/>
      <c r="G4" s="723"/>
      <c r="H4" s="724" t="s">
        <v>1804</v>
      </c>
      <c r="I4" s="725">
        <f t="shared" ref="I4:X4" si="0">+I5+I6+I9+I24</f>
        <v>0</v>
      </c>
      <c r="J4" s="726">
        <f t="shared" si="0"/>
        <v>0</v>
      </c>
      <c r="K4" s="726">
        <f t="shared" si="0"/>
        <v>0</v>
      </c>
      <c r="L4" s="726">
        <f t="shared" si="0"/>
        <v>0</v>
      </c>
      <c r="M4" s="726">
        <f t="shared" si="0"/>
        <v>0</v>
      </c>
      <c r="N4" s="726">
        <f t="shared" si="0"/>
        <v>0</v>
      </c>
      <c r="O4" s="726">
        <f t="shared" si="0"/>
        <v>0</v>
      </c>
      <c r="P4" s="726">
        <f t="shared" si="0"/>
        <v>0</v>
      </c>
      <c r="Q4" s="726">
        <f t="shared" si="0"/>
        <v>0</v>
      </c>
      <c r="R4" s="726">
        <f t="shared" si="0"/>
        <v>0</v>
      </c>
      <c r="S4" s="726">
        <f t="shared" si="0"/>
        <v>0</v>
      </c>
      <c r="T4" s="726">
        <f t="shared" si="0"/>
        <v>0</v>
      </c>
      <c r="U4" s="726">
        <f t="shared" si="0"/>
        <v>0</v>
      </c>
      <c r="V4" s="726">
        <f t="shared" si="0"/>
        <v>0</v>
      </c>
      <c r="W4" s="726">
        <f t="shared" si="0"/>
        <v>0</v>
      </c>
      <c r="X4" s="726">
        <f t="shared" si="0"/>
        <v>0</v>
      </c>
      <c r="Y4" s="726">
        <f>+I4+M4+Q4+U4</f>
        <v>0</v>
      </c>
      <c r="Z4" s="726">
        <f t="shared" ref="Z4:AB11" si="1">+J4+N4+R4+V4</f>
        <v>0</v>
      </c>
      <c r="AA4" s="726">
        <f t="shared" si="1"/>
        <v>0</v>
      </c>
      <c r="AB4" s="726">
        <f t="shared" si="1"/>
        <v>0</v>
      </c>
      <c r="AC4" s="727"/>
    </row>
    <row r="5" spans="1:29" ht="16.5" thickTop="1" thickBot="1" x14ac:dyDescent="0.3">
      <c r="A5" s="728" t="s">
        <v>1803</v>
      </c>
      <c r="B5" s="728" t="s">
        <v>1390</v>
      </c>
      <c r="C5" s="728" t="s">
        <v>1390</v>
      </c>
      <c r="D5" s="728"/>
      <c r="E5" s="728"/>
      <c r="F5" s="728"/>
      <c r="G5" s="728"/>
      <c r="H5" s="729" t="s">
        <v>1311</v>
      </c>
      <c r="I5" s="730"/>
      <c r="J5" s="731"/>
      <c r="K5" s="731"/>
      <c r="L5" s="731"/>
      <c r="M5" s="731"/>
      <c r="N5" s="731"/>
      <c r="O5" s="731"/>
      <c r="P5" s="731"/>
      <c r="Q5" s="731"/>
      <c r="R5" s="731"/>
      <c r="S5" s="731"/>
      <c r="T5" s="731"/>
      <c r="U5" s="731"/>
      <c r="V5" s="731"/>
      <c r="W5" s="731"/>
      <c r="X5" s="731"/>
      <c r="Y5" s="731">
        <f t="shared" ref="Y5:Y11" si="2">+I5+M5+Q5+U5</f>
        <v>0</v>
      </c>
      <c r="Z5" s="731">
        <f t="shared" si="1"/>
        <v>0</v>
      </c>
      <c r="AA5" s="731">
        <f t="shared" si="1"/>
        <v>0</v>
      </c>
      <c r="AB5" s="731">
        <f t="shared" si="1"/>
        <v>0</v>
      </c>
      <c r="AC5" s="727"/>
    </row>
    <row r="6" spans="1:29" ht="16.5" thickTop="1" thickBot="1" x14ac:dyDescent="0.3">
      <c r="A6" s="732">
        <v>2</v>
      </c>
      <c r="B6" s="728" t="s">
        <v>1390</v>
      </c>
      <c r="C6" s="728" t="s">
        <v>1403</v>
      </c>
      <c r="D6" s="728"/>
      <c r="E6" s="728"/>
      <c r="F6" s="728"/>
      <c r="G6" s="728"/>
      <c r="H6" s="729" t="s">
        <v>1805</v>
      </c>
      <c r="I6" s="730">
        <f>+I7+I8</f>
        <v>0</v>
      </c>
      <c r="J6" s="731">
        <f t="shared" ref="J6:X6" si="3">+J7+J8</f>
        <v>0</v>
      </c>
      <c r="K6" s="731">
        <f t="shared" si="3"/>
        <v>0</v>
      </c>
      <c r="L6" s="731">
        <f t="shared" si="3"/>
        <v>0</v>
      </c>
      <c r="M6" s="731">
        <f t="shared" si="3"/>
        <v>0</v>
      </c>
      <c r="N6" s="731">
        <f t="shared" si="3"/>
        <v>0</v>
      </c>
      <c r="O6" s="731">
        <f t="shared" si="3"/>
        <v>0</v>
      </c>
      <c r="P6" s="731">
        <f t="shared" si="3"/>
        <v>0</v>
      </c>
      <c r="Q6" s="731">
        <f t="shared" si="3"/>
        <v>0</v>
      </c>
      <c r="R6" s="731">
        <f t="shared" si="3"/>
        <v>0</v>
      </c>
      <c r="S6" s="731">
        <f t="shared" si="3"/>
        <v>0</v>
      </c>
      <c r="T6" s="731">
        <f t="shared" si="3"/>
        <v>0</v>
      </c>
      <c r="U6" s="731">
        <f t="shared" si="3"/>
        <v>0</v>
      </c>
      <c r="V6" s="731">
        <f t="shared" si="3"/>
        <v>0</v>
      </c>
      <c r="W6" s="731">
        <f t="shared" si="3"/>
        <v>0</v>
      </c>
      <c r="X6" s="731">
        <f t="shared" si="3"/>
        <v>0</v>
      </c>
      <c r="Y6" s="731">
        <f t="shared" si="2"/>
        <v>0</v>
      </c>
      <c r="Z6" s="731">
        <f t="shared" si="1"/>
        <v>0</v>
      </c>
      <c r="AA6" s="731">
        <f t="shared" si="1"/>
        <v>0</v>
      </c>
      <c r="AB6" s="731">
        <f t="shared" si="1"/>
        <v>0</v>
      </c>
      <c r="AC6" s="727"/>
    </row>
    <row r="7" spans="1:29" ht="16.5" thickTop="1" thickBot="1" x14ac:dyDescent="0.3">
      <c r="A7" s="733">
        <v>2</v>
      </c>
      <c r="B7" s="734" t="s">
        <v>1390</v>
      </c>
      <c r="C7" s="734" t="s">
        <v>1403</v>
      </c>
      <c r="D7" s="734" t="s">
        <v>1390</v>
      </c>
      <c r="E7" s="735"/>
      <c r="F7" s="735"/>
      <c r="G7" s="735"/>
      <c r="H7" s="736" t="s">
        <v>1806</v>
      </c>
      <c r="I7" s="737"/>
      <c r="J7" s="738"/>
      <c r="K7" s="738"/>
      <c r="L7" s="738"/>
      <c r="M7" s="738"/>
      <c r="N7" s="738"/>
      <c r="O7" s="738"/>
      <c r="P7" s="738"/>
      <c r="Q7" s="738"/>
      <c r="R7" s="738"/>
      <c r="S7" s="738"/>
      <c r="T7" s="738"/>
      <c r="U7" s="738"/>
      <c r="V7" s="738"/>
      <c r="W7" s="738"/>
      <c r="X7" s="738"/>
      <c r="Y7" s="738">
        <f t="shared" si="2"/>
        <v>0</v>
      </c>
      <c r="Z7" s="738">
        <f t="shared" si="1"/>
        <v>0</v>
      </c>
      <c r="AA7" s="738">
        <f t="shared" si="1"/>
        <v>0</v>
      </c>
      <c r="AB7" s="738">
        <f t="shared" si="1"/>
        <v>0</v>
      </c>
      <c r="AC7" s="727"/>
    </row>
    <row r="8" spans="1:29" ht="16.5" thickTop="1" thickBot="1" x14ac:dyDescent="0.3">
      <c r="A8" s="733">
        <v>2</v>
      </c>
      <c r="B8" s="734" t="s">
        <v>1390</v>
      </c>
      <c r="C8" s="734" t="s">
        <v>1403</v>
      </c>
      <c r="D8" s="734" t="s">
        <v>1390</v>
      </c>
      <c r="E8" s="735"/>
      <c r="F8" s="735"/>
      <c r="G8" s="735"/>
      <c r="H8" s="736" t="s">
        <v>1807</v>
      </c>
      <c r="I8" s="737"/>
      <c r="J8" s="738"/>
      <c r="K8" s="738"/>
      <c r="L8" s="738"/>
      <c r="M8" s="738"/>
      <c r="N8" s="738"/>
      <c r="O8" s="738"/>
      <c r="P8" s="738"/>
      <c r="Q8" s="738"/>
      <c r="R8" s="738"/>
      <c r="S8" s="738"/>
      <c r="T8" s="738"/>
      <c r="U8" s="738"/>
      <c r="V8" s="738"/>
      <c r="W8" s="738"/>
      <c r="X8" s="738"/>
      <c r="Y8" s="738">
        <f t="shared" si="2"/>
        <v>0</v>
      </c>
      <c r="Z8" s="738">
        <f t="shared" si="1"/>
        <v>0</v>
      </c>
      <c r="AA8" s="738">
        <f t="shared" si="1"/>
        <v>0</v>
      </c>
      <c r="AB8" s="738">
        <f t="shared" si="1"/>
        <v>0</v>
      </c>
      <c r="AC8" s="727"/>
    </row>
    <row r="9" spans="1:29" s="739" customFormat="1" ht="16.5" thickTop="1" thickBot="1" x14ac:dyDescent="0.3">
      <c r="A9" s="732">
        <v>2</v>
      </c>
      <c r="B9" s="728" t="s">
        <v>1390</v>
      </c>
      <c r="C9" s="728" t="s">
        <v>1427</v>
      </c>
      <c r="D9" s="728"/>
      <c r="E9" s="728"/>
      <c r="F9" s="728"/>
      <c r="G9" s="728"/>
      <c r="H9" s="729" t="s">
        <v>1312</v>
      </c>
      <c r="I9" s="730">
        <f>+I10+I15+I21</f>
        <v>0</v>
      </c>
      <c r="J9" s="731">
        <f t="shared" ref="J9:X9" si="4">+J10+J15+J21</f>
        <v>0</v>
      </c>
      <c r="K9" s="731">
        <f t="shared" si="4"/>
        <v>0</v>
      </c>
      <c r="L9" s="731">
        <f t="shared" si="4"/>
        <v>0</v>
      </c>
      <c r="M9" s="731">
        <f t="shared" si="4"/>
        <v>0</v>
      </c>
      <c r="N9" s="731">
        <f t="shared" si="4"/>
        <v>0</v>
      </c>
      <c r="O9" s="731">
        <f t="shared" si="4"/>
        <v>0</v>
      </c>
      <c r="P9" s="731">
        <f t="shared" si="4"/>
        <v>0</v>
      </c>
      <c r="Q9" s="731">
        <f t="shared" si="4"/>
        <v>0</v>
      </c>
      <c r="R9" s="731">
        <f t="shared" si="4"/>
        <v>0</v>
      </c>
      <c r="S9" s="731">
        <f t="shared" si="4"/>
        <v>0</v>
      </c>
      <c r="T9" s="731">
        <f t="shared" si="4"/>
        <v>0</v>
      </c>
      <c r="U9" s="731">
        <f t="shared" si="4"/>
        <v>0</v>
      </c>
      <c r="V9" s="731">
        <f t="shared" si="4"/>
        <v>0</v>
      </c>
      <c r="W9" s="731">
        <f t="shared" si="4"/>
        <v>0</v>
      </c>
      <c r="X9" s="731">
        <f t="shared" si="4"/>
        <v>0</v>
      </c>
      <c r="Y9" s="731">
        <f t="shared" si="2"/>
        <v>0</v>
      </c>
      <c r="Z9" s="731">
        <f t="shared" si="1"/>
        <v>0</v>
      </c>
      <c r="AA9" s="731">
        <f t="shared" si="1"/>
        <v>0</v>
      </c>
      <c r="AB9" s="731">
        <f t="shared" si="1"/>
        <v>0</v>
      </c>
      <c r="AC9" s="727"/>
    </row>
    <row r="10" spans="1:29" s="739" customFormat="1" ht="16.5" thickTop="1" thickBot="1" x14ac:dyDescent="0.3">
      <c r="A10" s="740">
        <v>2</v>
      </c>
      <c r="B10" s="741" t="s">
        <v>1390</v>
      </c>
      <c r="C10" s="741" t="s">
        <v>1427</v>
      </c>
      <c r="D10" s="741" t="s">
        <v>1390</v>
      </c>
      <c r="E10" s="741"/>
      <c r="F10" s="741"/>
      <c r="G10" s="741"/>
      <c r="H10" s="742" t="s">
        <v>1808</v>
      </c>
      <c r="I10" s="743">
        <f>+I11+I15</f>
        <v>0</v>
      </c>
      <c r="J10" s="744">
        <f t="shared" ref="J10:X10" si="5">+J11+J15</f>
        <v>0</v>
      </c>
      <c r="K10" s="744">
        <f t="shared" si="5"/>
        <v>0</v>
      </c>
      <c r="L10" s="744">
        <f t="shared" si="5"/>
        <v>0</v>
      </c>
      <c r="M10" s="744">
        <f t="shared" si="5"/>
        <v>0</v>
      </c>
      <c r="N10" s="744">
        <f t="shared" si="5"/>
        <v>0</v>
      </c>
      <c r="O10" s="744">
        <f t="shared" si="5"/>
        <v>0</v>
      </c>
      <c r="P10" s="744">
        <f t="shared" si="5"/>
        <v>0</v>
      </c>
      <c r="Q10" s="744">
        <f t="shared" si="5"/>
        <v>0</v>
      </c>
      <c r="R10" s="744">
        <f t="shared" si="5"/>
        <v>0</v>
      </c>
      <c r="S10" s="744">
        <f t="shared" si="5"/>
        <v>0</v>
      </c>
      <c r="T10" s="744">
        <f t="shared" si="5"/>
        <v>0</v>
      </c>
      <c r="U10" s="744">
        <f t="shared" si="5"/>
        <v>0</v>
      </c>
      <c r="V10" s="744">
        <f t="shared" si="5"/>
        <v>0</v>
      </c>
      <c r="W10" s="744">
        <f t="shared" si="5"/>
        <v>0</v>
      </c>
      <c r="X10" s="744">
        <f t="shared" si="5"/>
        <v>0</v>
      </c>
      <c r="Y10" s="744">
        <f t="shared" si="2"/>
        <v>0</v>
      </c>
      <c r="Z10" s="744">
        <f t="shared" si="1"/>
        <v>0</v>
      </c>
      <c r="AA10" s="744">
        <f t="shared" si="1"/>
        <v>0</v>
      </c>
      <c r="AB10" s="744">
        <f t="shared" si="1"/>
        <v>0</v>
      </c>
      <c r="AC10" s="727"/>
    </row>
    <row r="11" spans="1:29" s="750" customFormat="1" ht="16.5" thickTop="1" thickBot="1" x14ac:dyDescent="0.3">
      <c r="A11" s="745"/>
      <c r="B11" s="746" t="s">
        <v>1390</v>
      </c>
      <c r="C11" s="746" t="s">
        <v>1427</v>
      </c>
      <c r="D11" s="746" t="s">
        <v>1390</v>
      </c>
      <c r="E11" s="746" t="s">
        <v>1390</v>
      </c>
      <c r="F11" s="746"/>
      <c r="G11" s="746"/>
      <c r="H11" s="747" t="s">
        <v>1809</v>
      </c>
      <c r="I11" s="748">
        <f>+I12</f>
        <v>0</v>
      </c>
      <c r="J11" s="749">
        <f t="shared" ref="J11:X11" si="6">+J12</f>
        <v>0</v>
      </c>
      <c r="K11" s="749">
        <f t="shared" si="6"/>
        <v>0</v>
      </c>
      <c r="L11" s="749">
        <f t="shared" si="6"/>
        <v>0</v>
      </c>
      <c r="M11" s="749">
        <f t="shared" si="6"/>
        <v>0</v>
      </c>
      <c r="N11" s="749">
        <f t="shared" si="6"/>
        <v>0</v>
      </c>
      <c r="O11" s="749">
        <f t="shared" si="6"/>
        <v>0</v>
      </c>
      <c r="P11" s="749">
        <f t="shared" si="6"/>
        <v>0</v>
      </c>
      <c r="Q11" s="749">
        <f t="shared" si="6"/>
        <v>0</v>
      </c>
      <c r="R11" s="749">
        <f t="shared" si="6"/>
        <v>0</v>
      </c>
      <c r="S11" s="749">
        <f t="shared" si="6"/>
        <v>0</v>
      </c>
      <c r="T11" s="749">
        <f t="shared" si="6"/>
        <v>0</v>
      </c>
      <c r="U11" s="749">
        <f t="shared" si="6"/>
        <v>0</v>
      </c>
      <c r="V11" s="749">
        <f t="shared" si="6"/>
        <v>0</v>
      </c>
      <c r="W11" s="749">
        <f t="shared" si="6"/>
        <v>0</v>
      </c>
      <c r="X11" s="749">
        <f t="shared" si="6"/>
        <v>0</v>
      </c>
      <c r="Y11" s="749">
        <f t="shared" si="2"/>
        <v>0</v>
      </c>
      <c r="Z11" s="749">
        <f t="shared" si="1"/>
        <v>0</v>
      </c>
      <c r="AA11" s="749">
        <f t="shared" si="1"/>
        <v>0</v>
      </c>
      <c r="AB11" s="749">
        <f t="shared" si="1"/>
        <v>0</v>
      </c>
      <c r="AC11" s="727"/>
    </row>
    <row r="12" spans="1:29" ht="16.5" thickTop="1" thickBot="1" x14ac:dyDescent="0.3">
      <c r="A12" s="733">
        <v>2</v>
      </c>
      <c r="B12" s="734" t="s">
        <v>1390</v>
      </c>
      <c r="C12" s="734" t="s">
        <v>1427</v>
      </c>
      <c r="D12" s="734" t="s">
        <v>1390</v>
      </c>
      <c r="E12" s="734" t="s">
        <v>1390</v>
      </c>
      <c r="F12" s="734" t="s">
        <v>1390</v>
      </c>
      <c r="G12" s="735"/>
      <c r="H12" s="751" t="s">
        <v>1810</v>
      </c>
      <c r="I12" s="737">
        <f>+I13+I14</f>
        <v>0</v>
      </c>
      <c r="J12" s="738">
        <f t="shared" ref="J12:X12" si="7">+J13+J14</f>
        <v>0</v>
      </c>
      <c r="K12" s="738">
        <f t="shared" si="7"/>
        <v>0</v>
      </c>
      <c r="L12" s="738">
        <f t="shared" si="7"/>
        <v>0</v>
      </c>
      <c r="M12" s="738">
        <f t="shared" si="7"/>
        <v>0</v>
      </c>
      <c r="N12" s="738">
        <f t="shared" si="7"/>
        <v>0</v>
      </c>
      <c r="O12" s="738">
        <f t="shared" si="7"/>
        <v>0</v>
      </c>
      <c r="P12" s="738">
        <f t="shared" si="7"/>
        <v>0</v>
      </c>
      <c r="Q12" s="738">
        <f t="shared" si="7"/>
        <v>0</v>
      </c>
      <c r="R12" s="738">
        <f t="shared" si="7"/>
        <v>0</v>
      </c>
      <c r="S12" s="738">
        <f t="shared" si="7"/>
        <v>0</v>
      </c>
      <c r="T12" s="738">
        <f t="shared" si="7"/>
        <v>0</v>
      </c>
      <c r="U12" s="738">
        <f t="shared" si="7"/>
        <v>0</v>
      </c>
      <c r="V12" s="738">
        <f t="shared" si="7"/>
        <v>0</v>
      </c>
      <c r="W12" s="738">
        <f t="shared" si="7"/>
        <v>0</v>
      </c>
      <c r="X12" s="738">
        <f t="shared" si="7"/>
        <v>0</v>
      </c>
      <c r="Y12" s="738">
        <f t="shared" ref="Y12:Y75" si="8">+I12+M12+Q12+U12</f>
        <v>0</v>
      </c>
      <c r="Z12" s="738">
        <f t="shared" ref="Z12:Z75" si="9">+J12+N12+R12+V12</f>
        <v>0</v>
      </c>
      <c r="AA12" s="738">
        <f t="shared" ref="AA12:AA75" si="10">+K12+O12+S12+W12</f>
        <v>0</v>
      </c>
      <c r="AB12" s="738">
        <f t="shared" ref="AB12:AB75" si="11">+L12+P12+T12+X12</f>
        <v>0</v>
      </c>
      <c r="AC12" s="727"/>
    </row>
    <row r="13" spans="1:29" ht="16.5" thickTop="1" thickBot="1" x14ac:dyDescent="0.3">
      <c r="A13" s="733">
        <v>2</v>
      </c>
      <c r="B13" s="734" t="s">
        <v>1390</v>
      </c>
      <c r="C13" s="734" t="s">
        <v>1427</v>
      </c>
      <c r="D13" s="734" t="s">
        <v>1390</v>
      </c>
      <c r="E13" s="734" t="s">
        <v>1390</v>
      </c>
      <c r="F13" s="734" t="s">
        <v>1390</v>
      </c>
      <c r="G13" s="734" t="s">
        <v>1390</v>
      </c>
      <c r="H13" s="751" t="s">
        <v>1811</v>
      </c>
      <c r="I13" s="737"/>
      <c r="J13" s="738"/>
      <c r="K13" s="738"/>
      <c r="L13" s="738"/>
      <c r="M13" s="738"/>
      <c r="N13" s="738"/>
      <c r="O13" s="738"/>
      <c r="P13" s="738"/>
      <c r="Q13" s="738"/>
      <c r="R13" s="738"/>
      <c r="S13" s="738"/>
      <c r="T13" s="738"/>
      <c r="U13" s="738"/>
      <c r="V13" s="738"/>
      <c r="W13" s="738"/>
      <c r="X13" s="738"/>
      <c r="Y13" s="738">
        <f t="shared" si="8"/>
        <v>0</v>
      </c>
      <c r="Z13" s="738">
        <f t="shared" si="9"/>
        <v>0</v>
      </c>
      <c r="AA13" s="738">
        <f t="shared" si="10"/>
        <v>0</v>
      </c>
      <c r="AB13" s="738">
        <f t="shared" si="11"/>
        <v>0</v>
      </c>
      <c r="AC13" s="727"/>
    </row>
    <row r="14" spans="1:29" ht="16.5" thickTop="1" thickBot="1" x14ac:dyDescent="0.3">
      <c r="A14" s="733">
        <v>2</v>
      </c>
      <c r="B14" s="734" t="s">
        <v>1390</v>
      </c>
      <c r="C14" s="734" t="s">
        <v>1427</v>
      </c>
      <c r="D14" s="734" t="s">
        <v>1390</v>
      </c>
      <c r="E14" s="734" t="s">
        <v>1390</v>
      </c>
      <c r="F14" s="734" t="s">
        <v>1390</v>
      </c>
      <c r="G14" s="734" t="s">
        <v>1403</v>
      </c>
      <c r="H14" s="751" t="s">
        <v>1812</v>
      </c>
      <c r="I14" s="737"/>
      <c r="J14" s="738"/>
      <c r="K14" s="738"/>
      <c r="L14" s="738"/>
      <c r="M14" s="738"/>
      <c r="N14" s="738"/>
      <c r="O14" s="738"/>
      <c r="P14" s="738"/>
      <c r="Q14" s="738"/>
      <c r="R14" s="738"/>
      <c r="S14" s="738"/>
      <c r="T14" s="738"/>
      <c r="U14" s="738"/>
      <c r="V14" s="738"/>
      <c r="W14" s="738"/>
      <c r="X14" s="738"/>
      <c r="Y14" s="738">
        <f t="shared" si="8"/>
        <v>0</v>
      </c>
      <c r="Z14" s="738">
        <f t="shared" si="9"/>
        <v>0</v>
      </c>
      <c r="AA14" s="738">
        <f t="shared" si="10"/>
        <v>0</v>
      </c>
      <c r="AB14" s="738">
        <f t="shared" si="11"/>
        <v>0</v>
      </c>
      <c r="AC14" s="727"/>
    </row>
    <row r="15" spans="1:29" ht="16.5" thickTop="1" thickBot="1" x14ac:dyDescent="0.3">
      <c r="A15" s="733">
        <v>2</v>
      </c>
      <c r="B15" s="734" t="s">
        <v>1390</v>
      </c>
      <c r="C15" s="734" t="s">
        <v>1427</v>
      </c>
      <c r="D15" s="734" t="s">
        <v>1390</v>
      </c>
      <c r="E15" s="734" t="s">
        <v>1403</v>
      </c>
      <c r="F15" s="735"/>
      <c r="G15" s="735"/>
      <c r="H15" s="751" t="s">
        <v>1813</v>
      </c>
      <c r="I15" s="737">
        <f>+I16</f>
        <v>0</v>
      </c>
      <c r="J15" s="738">
        <f t="shared" ref="J15:X15" si="12">+J16</f>
        <v>0</v>
      </c>
      <c r="K15" s="738">
        <f t="shared" si="12"/>
        <v>0</v>
      </c>
      <c r="L15" s="738">
        <f t="shared" si="12"/>
        <v>0</v>
      </c>
      <c r="M15" s="738">
        <f t="shared" si="12"/>
        <v>0</v>
      </c>
      <c r="N15" s="738">
        <f t="shared" si="12"/>
        <v>0</v>
      </c>
      <c r="O15" s="738">
        <f t="shared" si="12"/>
        <v>0</v>
      </c>
      <c r="P15" s="738">
        <f t="shared" si="12"/>
        <v>0</v>
      </c>
      <c r="Q15" s="738">
        <f t="shared" si="12"/>
        <v>0</v>
      </c>
      <c r="R15" s="738">
        <f t="shared" si="12"/>
        <v>0</v>
      </c>
      <c r="S15" s="738">
        <f t="shared" si="12"/>
        <v>0</v>
      </c>
      <c r="T15" s="738">
        <f t="shared" si="12"/>
        <v>0</v>
      </c>
      <c r="U15" s="738">
        <f t="shared" si="12"/>
        <v>0</v>
      </c>
      <c r="V15" s="738">
        <f t="shared" si="12"/>
        <v>0</v>
      </c>
      <c r="W15" s="738">
        <f t="shared" si="12"/>
        <v>0</v>
      </c>
      <c r="X15" s="738">
        <f t="shared" si="12"/>
        <v>0</v>
      </c>
      <c r="Y15" s="738">
        <f t="shared" si="8"/>
        <v>0</v>
      </c>
      <c r="Z15" s="738">
        <f t="shared" si="9"/>
        <v>0</v>
      </c>
      <c r="AA15" s="738">
        <f t="shared" si="10"/>
        <v>0</v>
      </c>
      <c r="AB15" s="738">
        <f t="shared" si="11"/>
        <v>0</v>
      </c>
      <c r="AC15" s="727"/>
    </row>
    <row r="16" spans="1:29" ht="16.5" thickTop="1" thickBot="1" x14ac:dyDescent="0.3">
      <c r="A16" s="733">
        <v>2</v>
      </c>
      <c r="B16" s="734" t="s">
        <v>1390</v>
      </c>
      <c r="C16" s="734" t="s">
        <v>1427</v>
      </c>
      <c r="D16" s="734" t="s">
        <v>1390</v>
      </c>
      <c r="E16" s="734" t="s">
        <v>1403</v>
      </c>
      <c r="F16" s="734" t="s">
        <v>1390</v>
      </c>
      <c r="G16" s="734"/>
      <c r="H16" s="751" t="s">
        <v>1814</v>
      </c>
      <c r="I16" s="737"/>
      <c r="J16" s="738"/>
      <c r="K16" s="738"/>
      <c r="L16" s="738"/>
      <c r="M16" s="738"/>
      <c r="N16" s="738"/>
      <c r="O16" s="738"/>
      <c r="P16" s="738"/>
      <c r="Q16" s="738"/>
      <c r="R16" s="738"/>
      <c r="S16" s="738"/>
      <c r="T16" s="738"/>
      <c r="U16" s="738"/>
      <c r="V16" s="738"/>
      <c r="W16" s="738"/>
      <c r="X16" s="738"/>
      <c r="Y16" s="738">
        <f t="shared" si="8"/>
        <v>0</v>
      </c>
      <c r="Z16" s="738">
        <f t="shared" si="9"/>
        <v>0</v>
      </c>
      <c r="AA16" s="738">
        <f t="shared" si="10"/>
        <v>0</v>
      </c>
      <c r="AB16" s="738">
        <f t="shared" si="11"/>
        <v>0</v>
      </c>
      <c r="AC16" s="727"/>
    </row>
    <row r="17" spans="1:29" s="739" customFormat="1" ht="16.5" thickTop="1" thickBot="1" x14ac:dyDescent="0.3">
      <c r="A17" s="740">
        <v>2</v>
      </c>
      <c r="B17" s="741" t="s">
        <v>1390</v>
      </c>
      <c r="C17" s="741" t="s">
        <v>1427</v>
      </c>
      <c r="D17" s="741" t="s">
        <v>1403</v>
      </c>
      <c r="E17" s="741"/>
      <c r="F17" s="741"/>
      <c r="G17" s="741"/>
      <c r="H17" s="742" t="s">
        <v>1815</v>
      </c>
      <c r="I17" s="743">
        <f>+I18</f>
        <v>0</v>
      </c>
      <c r="J17" s="744">
        <f t="shared" ref="J17:X17" si="13">+J18</f>
        <v>0</v>
      </c>
      <c r="K17" s="744">
        <f t="shared" si="13"/>
        <v>0</v>
      </c>
      <c r="L17" s="744">
        <f t="shared" si="13"/>
        <v>0</v>
      </c>
      <c r="M17" s="744">
        <f t="shared" si="13"/>
        <v>0</v>
      </c>
      <c r="N17" s="744">
        <f t="shared" si="13"/>
        <v>0</v>
      </c>
      <c r="O17" s="744">
        <f t="shared" si="13"/>
        <v>0</v>
      </c>
      <c r="P17" s="744">
        <f t="shared" si="13"/>
        <v>0</v>
      </c>
      <c r="Q17" s="744">
        <f t="shared" si="13"/>
        <v>0</v>
      </c>
      <c r="R17" s="744">
        <f t="shared" si="13"/>
        <v>0</v>
      </c>
      <c r="S17" s="744">
        <f t="shared" si="13"/>
        <v>0</v>
      </c>
      <c r="T17" s="744">
        <f t="shared" si="13"/>
        <v>0</v>
      </c>
      <c r="U17" s="744">
        <f t="shared" si="13"/>
        <v>0</v>
      </c>
      <c r="V17" s="744">
        <f t="shared" si="13"/>
        <v>0</v>
      </c>
      <c r="W17" s="744">
        <f t="shared" si="13"/>
        <v>0</v>
      </c>
      <c r="X17" s="744">
        <f t="shared" si="13"/>
        <v>0</v>
      </c>
      <c r="Y17" s="744">
        <f t="shared" si="8"/>
        <v>0</v>
      </c>
      <c r="Z17" s="744">
        <f t="shared" si="9"/>
        <v>0</v>
      </c>
      <c r="AA17" s="744">
        <f t="shared" si="10"/>
        <v>0</v>
      </c>
      <c r="AB17" s="744">
        <f t="shared" si="11"/>
        <v>0</v>
      </c>
      <c r="AC17" s="727"/>
    </row>
    <row r="18" spans="1:29" ht="16.5" thickTop="1" thickBot="1" x14ac:dyDescent="0.3">
      <c r="A18" s="733">
        <v>2</v>
      </c>
      <c r="B18" s="734" t="s">
        <v>1390</v>
      </c>
      <c r="C18" s="734" t="s">
        <v>1427</v>
      </c>
      <c r="D18" s="734" t="s">
        <v>1403</v>
      </c>
      <c r="E18" s="734" t="s">
        <v>1390</v>
      </c>
      <c r="F18" s="734"/>
      <c r="G18" s="734"/>
      <c r="H18" s="751" t="s">
        <v>1816</v>
      </c>
      <c r="I18" s="737">
        <f>+I19+I20</f>
        <v>0</v>
      </c>
      <c r="J18" s="738">
        <f t="shared" ref="J18:X18" si="14">+J19+J20</f>
        <v>0</v>
      </c>
      <c r="K18" s="738">
        <f t="shared" si="14"/>
        <v>0</v>
      </c>
      <c r="L18" s="738">
        <f t="shared" si="14"/>
        <v>0</v>
      </c>
      <c r="M18" s="738">
        <f t="shared" si="14"/>
        <v>0</v>
      </c>
      <c r="N18" s="738">
        <f t="shared" si="14"/>
        <v>0</v>
      </c>
      <c r="O18" s="738">
        <f t="shared" si="14"/>
        <v>0</v>
      </c>
      <c r="P18" s="738">
        <f t="shared" si="14"/>
        <v>0</v>
      </c>
      <c r="Q18" s="738">
        <f t="shared" si="14"/>
        <v>0</v>
      </c>
      <c r="R18" s="738">
        <f t="shared" si="14"/>
        <v>0</v>
      </c>
      <c r="S18" s="738">
        <f t="shared" si="14"/>
        <v>0</v>
      </c>
      <c r="T18" s="738">
        <f t="shared" si="14"/>
        <v>0</v>
      </c>
      <c r="U18" s="738">
        <f t="shared" si="14"/>
        <v>0</v>
      </c>
      <c r="V18" s="738">
        <f t="shared" si="14"/>
        <v>0</v>
      </c>
      <c r="W18" s="738">
        <f t="shared" si="14"/>
        <v>0</v>
      </c>
      <c r="X18" s="738">
        <f t="shared" si="14"/>
        <v>0</v>
      </c>
      <c r="Y18" s="738">
        <f t="shared" si="8"/>
        <v>0</v>
      </c>
      <c r="Z18" s="738">
        <f t="shared" si="9"/>
        <v>0</v>
      </c>
      <c r="AA18" s="738">
        <f t="shared" si="10"/>
        <v>0</v>
      </c>
      <c r="AB18" s="738">
        <f t="shared" si="11"/>
        <v>0</v>
      </c>
      <c r="AC18" s="727"/>
    </row>
    <row r="19" spans="1:29" ht="16.5" thickTop="1" thickBot="1" x14ac:dyDescent="0.3">
      <c r="A19" s="733">
        <v>2</v>
      </c>
      <c r="B19" s="734" t="s">
        <v>1390</v>
      </c>
      <c r="C19" s="734" t="s">
        <v>1427</v>
      </c>
      <c r="D19" s="734" t="s">
        <v>1403</v>
      </c>
      <c r="E19" s="734" t="s">
        <v>1390</v>
      </c>
      <c r="F19" s="734" t="s">
        <v>1390</v>
      </c>
      <c r="G19" s="734"/>
      <c r="H19" s="751" t="s">
        <v>1817</v>
      </c>
      <c r="I19" s="737">
        <v>0</v>
      </c>
      <c r="J19" s="738"/>
      <c r="K19" s="738"/>
      <c r="L19" s="738"/>
      <c r="M19" s="738"/>
      <c r="N19" s="738"/>
      <c r="O19" s="738"/>
      <c r="P19" s="738"/>
      <c r="Q19" s="738"/>
      <c r="R19" s="738"/>
      <c r="S19" s="738"/>
      <c r="T19" s="738"/>
      <c r="U19" s="738"/>
      <c r="V19" s="738"/>
      <c r="W19" s="738"/>
      <c r="X19" s="738"/>
      <c r="Y19" s="738">
        <f t="shared" si="8"/>
        <v>0</v>
      </c>
      <c r="Z19" s="738">
        <f t="shared" si="9"/>
        <v>0</v>
      </c>
      <c r="AA19" s="738">
        <f t="shared" si="10"/>
        <v>0</v>
      </c>
      <c r="AB19" s="738">
        <f t="shared" si="11"/>
        <v>0</v>
      </c>
      <c r="AC19" s="727"/>
    </row>
    <row r="20" spans="1:29" ht="16.5" thickTop="1" thickBot="1" x14ac:dyDescent="0.3">
      <c r="A20" s="733">
        <v>2</v>
      </c>
      <c r="B20" s="734" t="s">
        <v>1390</v>
      </c>
      <c r="C20" s="734" t="s">
        <v>1427</v>
      </c>
      <c r="D20" s="734" t="s">
        <v>1403</v>
      </c>
      <c r="E20" s="734" t="s">
        <v>1390</v>
      </c>
      <c r="F20" s="734" t="s">
        <v>1403</v>
      </c>
      <c r="G20" s="734"/>
      <c r="H20" s="751" t="s">
        <v>1818</v>
      </c>
      <c r="I20" s="737">
        <v>0</v>
      </c>
      <c r="J20" s="738"/>
      <c r="K20" s="738"/>
      <c r="L20" s="738"/>
      <c r="M20" s="738"/>
      <c r="N20" s="738"/>
      <c r="O20" s="738"/>
      <c r="P20" s="738"/>
      <c r="Q20" s="738"/>
      <c r="R20" s="738"/>
      <c r="S20" s="738"/>
      <c r="T20" s="738"/>
      <c r="U20" s="738"/>
      <c r="V20" s="738"/>
      <c r="W20" s="738"/>
      <c r="X20" s="738"/>
      <c r="Y20" s="738">
        <f t="shared" si="8"/>
        <v>0</v>
      </c>
      <c r="Z20" s="738">
        <f t="shared" si="9"/>
        <v>0</v>
      </c>
      <c r="AA20" s="738">
        <f t="shared" si="10"/>
        <v>0</v>
      </c>
      <c r="AB20" s="738">
        <f t="shared" si="11"/>
        <v>0</v>
      </c>
      <c r="AC20" s="727"/>
    </row>
    <row r="21" spans="1:29" s="739" customFormat="1" ht="16.5" thickTop="1" thickBot="1" x14ac:dyDescent="0.3">
      <c r="A21" s="740">
        <v>2</v>
      </c>
      <c r="B21" s="741" t="s">
        <v>1390</v>
      </c>
      <c r="C21" s="741" t="s">
        <v>1427</v>
      </c>
      <c r="D21" s="741" t="s">
        <v>1427</v>
      </c>
      <c r="E21" s="741"/>
      <c r="F21" s="741"/>
      <c r="G21" s="741"/>
      <c r="H21" s="742" t="s">
        <v>1313</v>
      </c>
      <c r="I21" s="743">
        <f>+I22+I23</f>
        <v>0</v>
      </c>
      <c r="J21" s="744">
        <f t="shared" ref="J21:X21" si="15">+J22+J23</f>
        <v>0</v>
      </c>
      <c r="K21" s="744">
        <f t="shared" si="15"/>
        <v>0</v>
      </c>
      <c r="L21" s="744">
        <f t="shared" si="15"/>
        <v>0</v>
      </c>
      <c r="M21" s="744">
        <f t="shared" si="15"/>
        <v>0</v>
      </c>
      <c r="N21" s="744">
        <f t="shared" si="15"/>
        <v>0</v>
      </c>
      <c r="O21" s="744">
        <f t="shared" si="15"/>
        <v>0</v>
      </c>
      <c r="P21" s="744">
        <f t="shared" si="15"/>
        <v>0</v>
      </c>
      <c r="Q21" s="744">
        <f t="shared" si="15"/>
        <v>0</v>
      </c>
      <c r="R21" s="744">
        <f t="shared" si="15"/>
        <v>0</v>
      </c>
      <c r="S21" s="744">
        <f t="shared" si="15"/>
        <v>0</v>
      </c>
      <c r="T21" s="744">
        <f t="shared" si="15"/>
        <v>0</v>
      </c>
      <c r="U21" s="744">
        <f t="shared" si="15"/>
        <v>0</v>
      </c>
      <c r="V21" s="744">
        <f t="shared" si="15"/>
        <v>0</v>
      </c>
      <c r="W21" s="744">
        <f t="shared" si="15"/>
        <v>0</v>
      </c>
      <c r="X21" s="744">
        <f t="shared" si="15"/>
        <v>0</v>
      </c>
      <c r="Y21" s="744">
        <f t="shared" si="8"/>
        <v>0</v>
      </c>
      <c r="Z21" s="744">
        <f t="shared" si="9"/>
        <v>0</v>
      </c>
      <c r="AA21" s="744">
        <f t="shared" si="10"/>
        <v>0</v>
      </c>
      <c r="AB21" s="744">
        <f t="shared" si="11"/>
        <v>0</v>
      </c>
      <c r="AC21" s="727"/>
    </row>
    <row r="22" spans="1:29" ht="16.5" thickTop="1" thickBot="1" x14ac:dyDescent="0.3">
      <c r="A22" s="733">
        <v>2</v>
      </c>
      <c r="B22" s="734" t="s">
        <v>1390</v>
      </c>
      <c r="C22" s="734" t="s">
        <v>1427</v>
      </c>
      <c r="D22" s="734" t="s">
        <v>1427</v>
      </c>
      <c r="E22" s="734" t="s">
        <v>1390</v>
      </c>
      <c r="F22" s="734"/>
      <c r="G22" s="734"/>
      <c r="H22" s="736" t="s">
        <v>1819</v>
      </c>
      <c r="I22" s="737"/>
      <c r="J22" s="738"/>
      <c r="K22" s="738"/>
      <c r="L22" s="738"/>
      <c r="M22" s="738"/>
      <c r="N22" s="738"/>
      <c r="O22" s="738"/>
      <c r="P22" s="738"/>
      <c r="Q22" s="738"/>
      <c r="R22" s="738"/>
      <c r="S22" s="738"/>
      <c r="T22" s="738"/>
      <c r="U22" s="738"/>
      <c r="V22" s="738"/>
      <c r="W22" s="738"/>
      <c r="X22" s="738"/>
      <c r="Y22" s="738">
        <f t="shared" si="8"/>
        <v>0</v>
      </c>
      <c r="Z22" s="738">
        <f t="shared" si="9"/>
        <v>0</v>
      </c>
      <c r="AA22" s="738">
        <f t="shared" si="10"/>
        <v>0</v>
      </c>
      <c r="AB22" s="738">
        <f t="shared" si="11"/>
        <v>0</v>
      </c>
      <c r="AC22" s="727"/>
    </row>
    <row r="23" spans="1:29" ht="16.5" thickTop="1" thickBot="1" x14ac:dyDescent="0.3">
      <c r="A23" s="733">
        <v>2</v>
      </c>
      <c r="B23" s="734" t="s">
        <v>1390</v>
      </c>
      <c r="C23" s="734" t="s">
        <v>1427</v>
      </c>
      <c r="D23" s="734" t="s">
        <v>1427</v>
      </c>
      <c r="E23" s="734" t="s">
        <v>1403</v>
      </c>
      <c r="F23" s="734"/>
      <c r="G23" s="734"/>
      <c r="H23" s="751" t="s">
        <v>1820</v>
      </c>
      <c r="I23" s="737"/>
      <c r="J23" s="738"/>
      <c r="K23" s="738"/>
      <c r="L23" s="738"/>
      <c r="M23" s="738"/>
      <c r="N23" s="738"/>
      <c r="O23" s="738"/>
      <c r="P23" s="738"/>
      <c r="Q23" s="738"/>
      <c r="R23" s="738"/>
      <c r="S23" s="738"/>
      <c r="T23" s="738"/>
      <c r="U23" s="738"/>
      <c r="V23" s="738"/>
      <c r="W23" s="738"/>
      <c r="X23" s="738"/>
      <c r="Y23" s="738">
        <f t="shared" si="8"/>
        <v>0</v>
      </c>
      <c r="Z23" s="738">
        <f t="shared" si="9"/>
        <v>0</v>
      </c>
      <c r="AA23" s="738">
        <f t="shared" si="10"/>
        <v>0</v>
      </c>
      <c r="AB23" s="738">
        <f t="shared" si="11"/>
        <v>0</v>
      </c>
      <c r="AC23" s="727"/>
    </row>
    <row r="24" spans="1:29" ht="16.5" thickTop="1" thickBot="1" x14ac:dyDescent="0.3">
      <c r="A24" s="732">
        <v>2</v>
      </c>
      <c r="B24" s="728" t="s">
        <v>1390</v>
      </c>
      <c r="C24" s="728" t="s">
        <v>1431</v>
      </c>
      <c r="D24" s="728"/>
      <c r="E24" s="728"/>
      <c r="F24" s="728"/>
      <c r="G24" s="728"/>
      <c r="H24" s="729" t="s">
        <v>1821</v>
      </c>
      <c r="I24" s="730">
        <f t="shared" ref="I24:X24" si="16">+I25+I29+I31+I33</f>
        <v>0</v>
      </c>
      <c r="J24" s="731">
        <f t="shared" si="16"/>
        <v>0</v>
      </c>
      <c r="K24" s="731">
        <f t="shared" si="16"/>
        <v>0</v>
      </c>
      <c r="L24" s="731">
        <f t="shared" si="16"/>
        <v>0</v>
      </c>
      <c r="M24" s="731">
        <f t="shared" si="16"/>
        <v>0</v>
      </c>
      <c r="N24" s="731">
        <f t="shared" si="16"/>
        <v>0</v>
      </c>
      <c r="O24" s="731">
        <f t="shared" si="16"/>
        <v>0</v>
      </c>
      <c r="P24" s="731">
        <f t="shared" si="16"/>
        <v>0</v>
      </c>
      <c r="Q24" s="731">
        <f t="shared" si="16"/>
        <v>0</v>
      </c>
      <c r="R24" s="731">
        <f t="shared" si="16"/>
        <v>0</v>
      </c>
      <c r="S24" s="731">
        <f t="shared" si="16"/>
        <v>0</v>
      </c>
      <c r="T24" s="731">
        <f t="shared" si="16"/>
        <v>0</v>
      </c>
      <c r="U24" s="731">
        <f t="shared" si="16"/>
        <v>0</v>
      </c>
      <c r="V24" s="731">
        <f t="shared" si="16"/>
        <v>0</v>
      </c>
      <c r="W24" s="731">
        <f t="shared" si="16"/>
        <v>0</v>
      </c>
      <c r="X24" s="731">
        <f t="shared" si="16"/>
        <v>0</v>
      </c>
      <c r="Y24" s="731">
        <f t="shared" si="8"/>
        <v>0</v>
      </c>
      <c r="Z24" s="731">
        <f t="shared" si="9"/>
        <v>0</v>
      </c>
      <c r="AA24" s="731">
        <f t="shared" si="10"/>
        <v>0</v>
      </c>
      <c r="AB24" s="731">
        <f t="shared" si="11"/>
        <v>0</v>
      </c>
      <c r="AC24" s="727"/>
    </row>
    <row r="25" spans="1:29" s="739" customFormat="1" ht="16.5" thickTop="1" thickBot="1" x14ac:dyDescent="0.3">
      <c r="A25" s="740">
        <v>2</v>
      </c>
      <c r="B25" s="741" t="s">
        <v>1390</v>
      </c>
      <c r="C25" s="741" t="s">
        <v>1431</v>
      </c>
      <c r="D25" s="741" t="s">
        <v>1390</v>
      </c>
      <c r="E25" s="741"/>
      <c r="F25" s="741"/>
      <c r="G25" s="741"/>
      <c r="H25" s="742" t="s">
        <v>1822</v>
      </c>
      <c r="I25" s="743">
        <f>+I26</f>
        <v>0</v>
      </c>
      <c r="J25" s="744">
        <f t="shared" ref="J25:X25" si="17">+J26</f>
        <v>0</v>
      </c>
      <c r="K25" s="744">
        <f t="shared" si="17"/>
        <v>0</v>
      </c>
      <c r="L25" s="744">
        <f t="shared" si="17"/>
        <v>0</v>
      </c>
      <c r="M25" s="744">
        <f t="shared" si="17"/>
        <v>0</v>
      </c>
      <c r="N25" s="744">
        <f t="shared" si="17"/>
        <v>0</v>
      </c>
      <c r="O25" s="744">
        <f t="shared" si="17"/>
        <v>0</v>
      </c>
      <c r="P25" s="744">
        <f t="shared" si="17"/>
        <v>0</v>
      </c>
      <c r="Q25" s="744">
        <f t="shared" si="17"/>
        <v>0</v>
      </c>
      <c r="R25" s="744">
        <f t="shared" si="17"/>
        <v>0</v>
      </c>
      <c r="S25" s="744">
        <f t="shared" si="17"/>
        <v>0</v>
      </c>
      <c r="T25" s="744">
        <f t="shared" si="17"/>
        <v>0</v>
      </c>
      <c r="U25" s="744">
        <f t="shared" si="17"/>
        <v>0</v>
      </c>
      <c r="V25" s="744">
        <f t="shared" si="17"/>
        <v>0</v>
      </c>
      <c r="W25" s="744">
        <f t="shared" si="17"/>
        <v>0</v>
      </c>
      <c r="X25" s="744">
        <f t="shared" si="17"/>
        <v>0</v>
      </c>
      <c r="Y25" s="744">
        <f t="shared" si="8"/>
        <v>0</v>
      </c>
      <c r="Z25" s="744">
        <f t="shared" si="9"/>
        <v>0</v>
      </c>
      <c r="AA25" s="744">
        <f t="shared" si="10"/>
        <v>0</v>
      </c>
      <c r="AB25" s="744">
        <f t="shared" si="11"/>
        <v>0</v>
      </c>
      <c r="AC25" s="727"/>
    </row>
    <row r="26" spans="1:29" s="757" customFormat="1" ht="16.5" thickTop="1" thickBot="1" x14ac:dyDescent="0.3">
      <c r="A26" s="752">
        <v>2</v>
      </c>
      <c r="B26" s="753" t="s">
        <v>1390</v>
      </c>
      <c r="C26" s="753" t="s">
        <v>1431</v>
      </c>
      <c r="D26" s="753" t="s">
        <v>1390</v>
      </c>
      <c r="E26" s="753" t="s">
        <v>1390</v>
      </c>
      <c r="F26" s="753"/>
      <c r="G26" s="753"/>
      <c r="H26" s="754" t="s">
        <v>1823</v>
      </c>
      <c r="I26" s="755">
        <f>+I27+I28</f>
        <v>0</v>
      </c>
      <c r="J26" s="756">
        <f t="shared" ref="J26:X26" si="18">+J27+J28</f>
        <v>0</v>
      </c>
      <c r="K26" s="756">
        <f t="shared" si="18"/>
        <v>0</v>
      </c>
      <c r="L26" s="756">
        <f t="shared" si="18"/>
        <v>0</v>
      </c>
      <c r="M26" s="756">
        <f t="shared" si="18"/>
        <v>0</v>
      </c>
      <c r="N26" s="756">
        <f t="shared" si="18"/>
        <v>0</v>
      </c>
      <c r="O26" s="756">
        <f t="shared" si="18"/>
        <v>0</v>
      </c>
      <c r="P26" s="756">
        <f t="shared" si="18"/>
        <v>0</v>
      </c>
      <c r="Q26" s="756">
        <f t="shared" si="18"/>
        <v>0</v>
      </c>
      <c r="R26" s="756">
        <f t="shared" si="18"/>
        <v>0</v>
      </c>
      <c r="S26" s="756">
        <f t="shared" si="18"/>
        <v>0</v>
      </c>
      <c r="T26" s="756">
        <f t="shared" si="18"/>
        <v>0</v>
      </c>
      <c r="U26" s="756">
        <f t="shared" si="18"/>
        <v>0</v>
      </c>
      <c r="V26" s="756">
        <f t="shared" si="18"/>
        <v>0</v>
      </c>
      <c r="W26" s="756">
        <f t="shared" si="18"/>
        <v>0</v>
      </c>
      <c r="X26" s="756">
        <f t="shared" si="18"/>
        <v>0</v>
      </c>
      <c r="Y26" s="756">
        <f t="shared" si="8"/>
        <v>0</v>
      </c>
      <c r="Z26" s="756">
        <f t="shared" si="9"/>
        <v>0</v>
      </c>
      <c r="AA26" s="756">
        <f t="shared" si="10"/>
        <v>0</v>
      </c>
      <c r="AB26" s="756">
        <f t="shared" si="11"/>
        <v>0</v>
      </c>
      <c r="AC26" s="727"/>
    </row>
    <row r="27" spans="1:29" s="750" customFormat="1" ht="16.5" thickTop="1" thickBot="1" x14ac:dyDescent="0.3">
      <c r="A27" s="745">
        <v>2</v>
      </c>
      <c r="B27" s="746" t="s">
        <v>1390</v>
      </c>
      <c r="C27" s="746" t="s">
        <v>1431</v>
      </c>
      <c r="D27" s="746" t="s">
        <v>1390</v>
      </c>
      <c r="E27" s="746" t="s">
        <v>1390</v>
      </c>
      <c r="F27" s="746" t="s">
        <v>1390</v>
      </c>
      <c r="G27" s="746"/>
      <c r="H27" s="747" t="s">
        <v>1824</v>
      </c>
      <c r="I27" s="748"/>
      <c r="J27" s="749"/>
      <c r="K27" s="749"/>
      <c r="L27" s="749"/>
      <c r="M27" s="749"/>
      <c r="N27" s="749"/>
      <c r="O27" s="749"/>
      <c r="P27" s="749"/>
      <c r="Q27" s="749"/>
      <c r="R27" s="749"/>
      <c r="S27" s="749"/>
      <c r="T27" s="749"/>
      <c r="U27" s="749"/>
      <c r="V27" s="749"/>
      <c r="W27" s="749"/>
      <c r="X27" s="749"/>
      <c r="Y27" s="749">
        <f t="shared" si="8"/>
        <v>0</v>
      </c>
      <c r="Z27" s="749">
        <f t="shared" si="9"/>
        <v>0</v>
      </c>
      <c r="AA27" s="749">
        <f t="shared" si="10"/>
        <v>0</v>
      </c>
      <c r="AB27" s="749">
        <f t="shared" si="11"/>
        <v>0</v>
      </c>
      <c r="AC27" s="727"/>
    </row>
    <row r="28" spans="1:29" s="750" customFormat="1" ht="16.5" thickTop="1" thickBot="1" x14ac:dyDescent="0.3">
      <c r="A28" s="745">
        <v>2</v>
      </c>
      <c r="B28" s="746" t="s">
        <v>1390</v>
      </c>
      <c r="C28" s="746" t="s">
        <v>1431</v>
      </c>
      <c r="D28" s="746" t="s">
        <v>1390</v>
      </c>
      <c r="E28" s="746" t="s">
        <v>1390</v>
      </c>
      <c r="F28" s="746" t="s">
        <v>1403</v>
      </c>
      <c r="G28" s="746"/>
      <c r="H28" s="747" t="s">
        <v>1825</v>
      </c>
      <c r="I28" s="748"/>
      <c r="J28" s="749"/>
      <c r="K28" s="749"/>
      <c r="L28" s="749"/>
      <c r="M28" s="749"/>
      <c r="N28" s="749"/>
      <c r="O28" s="749"/>
      <c r="P28" s="749"/>
      <c r="Q28" s="749"/>
      <c r="R28" s="749"/>
      <c r="S28" s="749"/>
      <c r="T28" s="749"/>
      <c r="U28" s="749"/>
      <c r="V28" s="749"/>
      <c r="W28" s="749"/>
      <c r="X28" s="749"/>
      <c r="Y28" s="749">
        <f t="shared" si="8"/>
        <v>0</v>
      </c>
      <c r="Z28" s="749">
        <f t="shared" si="9"/>
        <v>0</v>
      </c>
      <c r="AA28" s="749">
        <f t="shared" si="10"/>
        <v>0</v>
      </c>
      <c r="AB28" s="749">
        <f t="shared" si="11"/>
        <v>0</v>
      </c>
      <c r="AC28" s="727"/>
    </row>
    <row r="29" spans="1:29" s="739" customFormat="1" ht="16.5" thickTop="1" thickBot="1" x14ac:dyDescent="0.3">
      <c r="A29" s="740">
        <v>2</v>
      </c>
      <c r="B29" s="741" t="s">
        <v>1390</v>
      </c>
      <c r="C29" s="741" t="s">
        <v>1431</v>
      </c>
      <c r="D29" s="741" t="s">
        <v>1403</v>
      </c>
      <c r="E29" s="741"/>
      <c r="F29" s="741"/>
      <c r="G29" s="741"/>
      <c r="H29" s="742" t="s">
        <v>1826</v>
      </c>
      <c r="I29" s="743">
        <f>+I30</f>
        <v>0</v>
      </c>
      <c r="J29" s="744">
        <f t="shared" ref="J29:X29" si="19">+J30</f>
        <v>0</v>
      </c>
      <c r="K29" s="744">
        <f t="shared" si="19"/>
        <v>0</v>
      </c>
      <c r="L29" s="744">
        <f t="shared" si="19"/>
        <v>0</v>
      </c>
      <c r="M29" s="744">
        <f t="shared" si="19"/>
        <v>0</v>
      </c>
      <c r="N29" s="744">
        <f t="shared" si="19"/>
        <v>0</v>
      </c>
      <c r="O29" s="744">
        <f t="shared" si="19"/>
        <v>0</v>
      </c>
      <c r="P29" s="744">
        <f t="shared" si="19"/>
        <v>0</v>
      </c>
      <c r="Q29" s="744">
        <f t="shared" si="19"/>
        <v>0</v>
      </c>
      <c r="R29" s="744">
        <f t="shared" si="19"/>
        <v>0</v>
      </c>
      <c r="S29" s="744">
        <f t="shared" si="19"/>
        <v>0</v>
      </c>
      <c r="T29" s="744">
        <f t="shared" si="19"/>
        <v>0</v>
      </c>
      <c r="U29" s="744">
        <f t="shared" si="19"/>
        <v>0</v>
      </c>
      <c r="V29" s="744">
        <f t="shared" si="19"/>
        <v>0</v>
      </c>
      <c r="W29" s="744">
        <f t="shared" si="19"/>
        <v>0</v>
      </c>
      <c r="X29" s="744">
        <f t="shared" si="19"/>
        <v>0</v>
      </c>
      <c r="Y29" s="744">
        <f t="shared" si="8"/>
        <v>0</v>
      </c>
      <c r="Z29" s="744">
        <f t="shared" si="9"/>
        <v>0</v>
      </c>
      <c r="AA29" s="744">
        <f t="shared" si="10"/>
        <v>0</v>
      </c>
      <c r="AB29" s="744">
        <f t="shared" si="11"/>
        <v>0</v>
      </c>
      <c r="AC29" s="727"/>
    </row>
    <row r="30" spans="1:29" s="750" customFormat="1" ht="16.5" thickTop="1" thickBot="1" x14ac:dyDescent="0.3">
      <c r="A30" s="745">
        <v>2</v>
      </c>
      <c r="B30" s="746" t="s">
        <v>1390</v>
      </c>
      <c r="C30" s="746" t="s">
        <v>1431</v>
      </c>
      <c r="D30" s="746" t="s">
        <v>1403</v>
      </c>
      <c r="E30" s="746" t="s">
        <v>1390</v>
      </c>
      <c r="F30" s="746"/>
      <c r="G30" s="746"/>
      <c r="H30" s="747" t="s">
        <v>1827</v>
      </c>
      <c r="I30" s="748"/>
      <c r="J30" s="749"/>
      <c r="K30" s="749"/>
      <c r="L30" s="749"/>
      <c r="M30" s="749"/>
      <c r="N30" s="749"/>
      <c r="O30" s="749"/>
      <c r="P30" s="749"/>
      <c r="Q30" s="749"/>
      <c r="R30" s="749"/>
      <c r="S30" s="749"/>
      <c r="T30" s="749"/>
      <c r="U30" s="749"/>
      <c r="V30" s="749"/>
      <c r="W30" s="749"/>
      <c r="X30" s="749"/>
      <c r="Y30" s="749">
        <f t="shared" si="8"/>
        <v>0</v>
      </c>
      <c r="Z30" s="749">
        <f t="shared" si="9"/>
        <v>0</v>
      </c>
      <c r="AA30" s="749">
        <f t="shared" si="10"/>
        <v>0</v>
      </c>
      <c r="AB30" s="749">
        <f t="shared" si="11"/>
        <v>0</v>
      </c>
      <c r="AC30" s="727"/>
    </row>
    <row r="31" spans="1:29" s="739" customFormat="1" ht="16.5" thickTop="1" thickBot="1" x14ac:dyDescent="0.3">
      <c r="A31" s="740">
        <v>2</v>
      </c>
      <c r="B31" s="741" t="s">
        <v>1390</v>
      </c>
      <c r="C31" s="741" t="s">
        <v>1431</v>
      </c>
      <c r="D31" s="741" t="s">
        <v>1427</v>
      </c>
      <c r="E31" s="741"/>
      <c r="F31" s="741"/>
      <c r="G31" s="741"/>
      <c r="H31" s="742" t="s">
        <v>1828</v>
      </c>
      <c r="I31" s="743">
        <f>+I32</f>
        <v>0</v>
      </c>
      <c r="J31" s="744">
        <f t="shared" ref="J31:X31" si="20">+J32</f>
        <v>0</v>
      </c>
      <c r="K31" s="744">
        <f t="shared" si="20"/>
        <v>0</v>
      </c>
      <c r="L31" s="744">
        <f t="shared" si="20"/>
        <v>0</v>
      </c>
      <c r="M31" s="744">
        <f t="shared" si="20"/>
        <v>0</v>
      </c>
      <c r="N31" s="744">
        <f t="shared" si="20"/>
        <v>0</v>
      </c>
      <c r="O31" s="744">
        <f t="shared" si="20"/>
        <v>0</v>
      </c>
      <c r="P31" s="744">
        <f t="shared" si="20"/>
        <v>0</v>
      </c>
      <c r="Q31" s="744">
        <f t="shared" si="20"/>
        <v>0</v>
      </c>
      <c r="R31" s="744">
        <f t="shared" si="20"/>
        <v>0</v>
      </c>
      <c r="S31" s="744">
        <f t="shared" si="20"/>
        <v>0</v>
      </c>
      <c r="T31" s="744">
        <f t="shared" si="20"/>
        <v>0</v>
      </c>
      <c r="U31" s="744">
        <f t="shared" si="20"/>
        <v>0</v>
      </c>
      <c r="V31" s="744">
        <f t="shared" si="20"/>
        <v>0</v>
      </c>
      <c r="W31" s="744">
        <f t="shared" si="20"/>
        <v>0</v>
      </c>
      <c r="X31" s="744">
        <f t="shared" si="20"/>
        <v>0</v>
      </c>
      <c r="Y31" s="744">
        <f t="shared" si="8"/>
        <v>0</v>
      </c>
      <c r="Z31" s="744">
        <f t="shared" si="9"/>
        <v>0</v>
      </c>
      <c r="AA31" s="744">
        <f t="shared" si="10"/>
        <v>0</v>
      </c>
      <c r="AB31" s="744">
        <f t="shared" si="11"/>
        <v>0</v>
      </c>
      <c r="AC31" s="727"/>
    </row>
    <row r="32" spans="1:29" s="758" customFormat="1" ht="16.5" thickTop="1" thickBot="1" x14ac:dyDescent="0.3">
      <c r="A32" s="733">
        <v>2</v>
      </c>
      <c r="B32" s="734" t="s">
        <v>1390</v>
      </c>
      <c r="C32" s="734" t="s">
        <v>1431</v>
      </c>
      <c r="D32" s="734" t="s">
        <v>1427</v>
      </c>
      <c r="E32" s="734" t="s">
        <v>1390</v>
      </c>
      <c r="F32" s="734"/>
      <c r="G32" s="734"/>
      <c r="H32" s="736" t="s">
        <v>1829</v>
      </c>
      <c r="I32" s="737"/>
      <c r="J32" s="738"/>
      <c r="K32" s="738"/>
      <c r="L32" s="738"/>
      <c r="M32" s="738"/>
      <c r="N32" s="738"/>
      <c r="O32" s="738"/>
      <c r="P32" s="738"/>
      <c r="Q32" s="738"/>
      <c r="R32" s="738"/>
      <c r="S32" s="738"/>
      <c r="T32" s="738"/>
      <c r="U32" s="738"/>
      <c r="V32" s="738"/>
      <c r="W32" s="738"/>
      <c r="X32" s="738"/>
      <c r="Y32" s="738">
        <f t="shared" si="8"/>
        <v>0</v>
      </c>
      <c r="Z32" s="738">
        <f t="shared" si="9"/>
        <v>0</v>
      </c>
      <c r="AA32" s="738">
        <f t="shared" si="10"/>
        <v>0</v>
      </c>
      <c r="AB32" s="738">
        <f t="shared" si="11"/>
        <v>0</v>
      </c>
      <c r="AC32" s="727"/>
    </row>
    <row r="33" spans="1:29" ht="16.5" thickTop="1" thickBot="1" x14ac:dyDescent="0.3">
      <c r="A33" s="759">
        <v>2</v>
      </c>
      <c r="B33" s="760" t="s">
        <v>1390</v>
      </c>
      <c r="C33" s="741" t="s">
        <v>1431</v>
      </c>
      <c r="D33" s="741" t="s">
        <v>1431</v>
      </c>
      <c r="E33" s="759"/>
      <c r="F33" s="759"/>
      <c r="G33" s="759"/>
      <c r="H33" s="742" t="s">
        <v>1491</v>
      </c>
      <c r="I33" s="761">
        <f>+I34+I35+I36</f>
        <v>0</v>
      </c>
      <c r="J33" s="762">
        <f t="shared" ref="J33:X33" si="21">+J34+J35+J36</f>
        <v>0</v>
      </c>
      <c r="K33" s="762">
        <f t="shared" si="21"/>
        <v>0</v>
      </c>
      <c r="L33" s="762">
        <f t="shared" si="21"/>
        <v>0</v>
      </c>
      <c r="M33" s="762">
        <f t="shared" si="21"/>
        <v>0</v>
      </c>
      <c r="N33" s="762">
        <f t="shared" si="21"/>
        <v>0</v>
      </c>
      <c r="O33" s="762">
        <f t="shared" si="21"/>
        <v>0</v>
      </c>
      <c r="P33" s="762">
        <f t="shared" si="21"/>
        <v>0</v>
      </c>
      <c r="Q33" s="762">
        <f t="shared" si="21"/>
        <v>0</v>
      </c>
      <c r="R33" s="762">
        <f t="shared" si="21"/>
        <v>0</v>
      </c>
      <c r="S33" s="762">
        <f t="shared" si="21"/>
        <v>0</v>
      </c>
      <c r="T33" s="762">
        <f t="shared" si="21"/>
        <v>0</v>
      </c>
      <c r="U33" s="762">
        <f t="shared" si="21"/>
        <v>0</v>
      </c>
      <c r="V33" s="762">
        <f t="shared" si="21"/>
        <v>0</v>
      </c>
      <c r="W33" s="762">
        <f t="shared" si="21"/>
        <v>0</v>
      </c>
      <c r="X33" s="762">
        <f t="shared" si="21"/>
        <v>0</v>
      </c>
      <c r="Y33" s="762">
        <f t="shared" si="8"/>
        <v>0</v>
      </c>
      <c r="Z33" s="762">
        <f t="shared" si="9"/>
        <v>0</v>
      </c>
      <c r="AA33" s="762">
        <f t="shared" si="10"/>
        <v>0</v>
      </c>
      <c r="AB33" s="762">
        <f t="shared" si="11"/>
        <v>0</v>
      </c>
      <c r="AC33" s="727"/>
    </row>
    <row r="34" spans="1:29" s="758" customFormat="1" ht="16.5" thickTop="1" thickBot="1" x14ac:dyDescent="0.3">
      <c r="A34" s="733">
        <v>2</v>
      </c>
      <c r="B34" s="734" t="s">
        <v>1390</v>
      </c>
      <c r="C34" s="734" t="s">
        <v>1431</v>
      </c>
      <c r="D34" s="734" t="s">
        <v>1431</v>
      </c>
      <c r="E34" s="734" t="s">
        <v>1390</v>
      </c>
      <c r="F34" s="734"/>
      <c r="G34" s="734"/>
      <c r="H34" s="736" t="s">
        <v>1830</v>
      </c>
      <c r="I34" s="737"/>
      <c r="J34" s="738"/>
      <c r="K34" s="738"/>
      <c r="L34" s="738"/>
      <c r="M34" s="738"/>
      <c r="N34" s="738"/>
      <c r="O34" s="738"/>
      <c r="P34" s="738"/>
      <c r="Q34" s="738"/>
      <c r="R34" s="738"/>
      <c r="S34" s="738"/>
      <c r="T34" s="738"/>
      <c r="U34" s="738"/>
      <c r="V34" s="738"/>
      <c r="W34" s="738"/>
      <c r="X34" s="738"/>
      <c r="Y34" s="738">
        <f t="shared" si="8"/>
        <v>0</v>
      </c>
      <c r="Z34" s="738">
        <f t="shared" si="9"/>
        <v>0</v>
      </c>
      <c r="AA34" s="738">
        <f t="shared" si="10"/>
        <v>0</v>
      </c>
      <c r="AB34" s="738">
        <f t="shared" si="11"/>
        <v>0</v>
      </c>
      <c r="AC34" s="727"/>
    </row>
    <row r="35" spans="1:29" s="758" customFormat="1" ht="16.5" thickTop="1" thickBot="1" x14ac:dyDescent="0.3">
      <c r="A35" s="733">
        <v>2</v>
      </c>
      <c r="B35" s="734" t="s">
        <v>1390</v>
      </c>
      <c r="C35" s="734" t="s">
        <v>1431</v>
      </c>
      <c r="D35" s="734" t="s">
        <v>1431</v>
      </c>
      <c r="E35" s="734" t="s">
        <v>1403</v>
      </c>
      <c r="F35" s="734"/>
      <c r="G35" s="734"/>
      <c r="H35" s="736" t="s">
        <v>1831</v>
      </c>
      <c r="I35" s="737"/>
      <c r="J35" s="738"/>
      <c r="K35" s="738"/>
      <c r="L35" s="738"/>
      <c r="M35" s="738"/>
      <c r="N35" s="738"/>
      <c r="O35" s="738"/>
      <c r="P35" s="738"/>
      <c r="Q35" s="738"/>
      <c r="R35" s="738"/>
      <c r="S35" s="738"/>
      <c r="T35" s="738"/>
      <c r="U35" s="738"/>
      <c r="V35" s="738"/>
      <c r="W35" s="738"/>
      <c r="X35" s="738"/>
      <c r="Y35" s="738">
        <f t="shared" si="8"/>
        <v>0</v>
      </c>
      <c r="Z35" s="738">
        <f t="shared" si="9"/>
        <v>0</v>
      </c>
      <c r="AA35" s="738">
        <f t="shared" si="10"/>
        <v>0</v>
      </c>
      <c r="AB35" s="738">
        <f t="shared" si="11"/>
        <v>0</v>
      </c>
      <c r="AC35" s="727"/>
    </row>
    <row r="36" spans="1:29" s="758" customFormat="1" ht="16.5" thickTop="1" thickBot="1" x14ac:dyDescent="0.3">
      <c r="A36" s="733">
        <v>2</v>
      </c>
      <c r="B36" s="734" t="s">
        <v>1390</v>
      </c>
      <c r="C36" s="734" t="s">
        <v>1431</v>
      </c>
      <c r="D36" s="734" t="s">
        <v>1431</v>
      </c>
      <c r="E36" s="734" t="s">
        <v>1427</v>
      </c>
      <c r="F36" s="734"/>
      <c r="G36" s="734"/>
      <c r="H36" s="736" t="s">
        <v>1501</v>
      </c>
      <c r="I36" s="737"/>
      <c r="J36" s="738"/>
      <c r="K36" s="738"/>
      <c r="L36" s="738"/>
      <c r="M36" s="738"/>
      <c r="N36" s="738"/>
      <c r="O36" s="738"/>
      <c r="P36" s="738"/>
      <c r="Q36" s="738"/>
      <c r="R36" s="738"/>
      <c r="S36" s="738"/>
      <c r="T36" s="738"/>
      <c r="U36" s="738"/>
      <c r="V36" s="738"/>
      <c r="W36" s="738"/>
      <c r="X36" s="738"/>
      <c r="Y36" s="738">
        <f t="shared" si="8"/>
        <v>0</v>
      </c>
      <c r="Z36" s="738">
        <f t="shared" si="9"/>
        <v>0</v>
      </c>
      <c r="AA36" s="738">
        <f t="shared" si="10"/>
        <v>0</v>
      </c>
      <c r="AB36" s="738">
        <f t="shared" si="11"/>
        <v>0</v>
      </c>
      <c r="AC36" s="727"/>
    </row>
    <row r="37" spans="1:29" ht="16.5" thickTop="1" thickBot="1" x14ac:dyDescent="0.3">
      <c r="A37" s="732">
        <v>2</v>
      </c>
      <c r="B37" s="728" t="s">
        <v>1403</v>
      </c>
      <c r="C37" s="728"/>
      <c r="D37" s="728"/>
      <c r="E37" s="728"/>
      <c r="F37" s="728"/>
      <c r="G37" s="728"/>
      <c r="H37" s="729" t="s">
        <v>1832</v>
      </c>
      <c r="I37" s="763">
        <f>+I38+I42</f>
        <v>0</v>
      </c>
      <c r="J37" s="764">
        <f t="shared" ref="J37:X37" si="22">+J38+J42</f>
        <v>0</v>
      </c>
      <c r="K37" s="764">
        <f t="shared" si="22"/>
        <v>0</v>
      </c>
      <c r="L37" s="764">
        <f t="shared" si="22"/>
        <v>0</v>
      </c>
      <c r="M37" s="764">
        <f t="shared" si="22"/>
        <v>0</v>
      </c>
      <c r="N37" s="764">
        <f t="shared" si="22"/>
        <v>0</v>
      </c>
      <c r="O37" s="764">
        <f t="shared" si="22"/>
        <v>0</v>
      </c>
      <c r="P37" s="764">
        <f t="shared" si="22"/>
        <v>0</v>
      </c>
      <c r="Q37" s="764">
        <f t="shared" si="22"/>
        <v>0</v>
      </c>
      <c r="R37" s="764">
        <f t="shared" si="22"/>
        <v>0</v>
      </c>
      <c r="S37" s="764">
        <f t="shared" si="22"/>
        <v>0</v>
      </c>
      <c r="T37" s="764">
        <f t="shared" si="22"/>
        <v>0</v>
      </c>
      <c r="U37" s="764">
        <f t="shared" si="22"/>
        <v>0</v>
      </c>
      <c r="V37" s="764">
        <f t="shared" si="22"/>
        <v>0</v>
      </c>
      <c r="W37" s="764">
        <f t="shared" si="22"/>
        <v>0</v>
      </c>
      <c r="X37" s="764">
        <f t="shared" si="22"/>
        <v>0</v>
      </c>
      <c r="Y37" s="764">
        <f t="shared" si="8"/>
        <v>0</v>
      </c>
      <c r="Z37" s="764">
        <f t="shared" si="9"/>
        <v>0</v>
      </c>
      <c r="AA37" s="764">
        <f t="shared" si="10"/>
        <v>0</v>
      </c>
      <c r="AB37" s="764">
        <f t="shared" si="11"/>
        <v>0</v>
      </c>
      <c r="AC37" s="727"/>
    </row>
    <row r="38" spans="1:29" ht="16.5" thickTop="1" thickBot="1" x14ac:dyDescent="0.3">
      <c r="A38" s="759">
        <v>2</v>
      </c>
      <c r="B38" s="760" t="s">
        <v>1403</v>
      </c>
      <c r="C38" s="741" t="s">
        <v>1390</v>
      </c>
      <c r="D38" s="740"/>
      <c r="E38" s="741"/>
      <c r="F38" s="741"/>
      <c r="G38" s="741"/>
      <c r="H38" s="742" t="s">
        <v>1833</v>
      </c>
      <c r="I38" s="765">
        <f>+I39+I40+I41</f>
        <v>0</v>
      </c>
      <c r="J38" s="766">
        <f t="shared" ref="J38:X38" si="23">+J39+J40+J41</f>
        <v>0</v>
      </c>
      <c r="K38" s="766">
        <f t="shared" si="23"/>
        <v>0</v>
      </c>
      <c r="L38" s="766">
        <f t="shared" si="23"/>
        <v>0</v>
      </c>
      <c r="M38" s="766">
        <f t="shared" si="23"/>
        <v>0</v>
      </c>
      <c r="N38" s="766">
        <f t="shared" si="23"/>
        <v>0</v>
      </c>
      <c r="O38" s="766">
        <f t="shared" si="23"/>
        <v>0</v>
      </c>
      <c r="P38" s="766">
        <f t="shared" si="23"/>
        <v>0</v>
      </c>
      <c r="Q38" s="766">
        <f t="shared" si="23"/>
        <v>0</v>
      </c>
      <c r="R38" s="766">
        <f t="shared" si="23"/>
        <v>0</v>
      </c>
      <c r="S38" s="766">
        <f t="shared" si="23"/>
        <v>0</v>
      </c>
      <c r="T38" s="766">
        <f t="shared" si="23"/>
        <v>0</v>
      </c>
      <c r="U38" s="766">
        <f t="shared" si="23"/>
        <v>0</v>
      </c>
      <c r="V38" s="766">
        <f t="shared" si="23"/>
        <v>0</v>
      </c>
      <c r="W38" s="766">
        <f t="shared" si="23"/>
        <v>0</v>
      </c>
      <c r="X38" s="766">
        <f t="shared" si="23"/>
        <v>0</v>
      </c>
      <c r="Y38" s="766">
        <f t="shared" si="8"/>
        <v>0</v>
      </c>
      <c r="Z38" s="766">
        <f t="shared" si="9"/>
        <v>0</v>
      </c>
      <c r="AA38" s="766">
        <f t="shared" si="10"/>
        <v>0</v>
      </c>
      <c r="AB38" s="766">
        <f t="shared" si="11"/>
        <v>0</v>
      </c>
      <c r="AC38" s="727"/>
    </row>
    <row r="39" spans="1:29" ht="16.5" thickTop="1" thickBot="1" x14ac:dyDescent="0.3">
      <c r="A39" s="733">
        <v>2</v>
      </c>
      <c r="B39" s="734" t="s">
        <v>1403</v>
      </c>
      <c r="C39" s="734" t="s">
        <v>1390</v>
      </c>
      <c r="D39" s="735" t="s">
        <v>1390</v>
      </c>
      <c r="E39" s="733"/>
      <c r="F39" s="733"/>
      <c r="G39" s="733"/>
      <c r="H39" s="736" t="s">
        <v>1833</v>
      </c>
      <c r="I39" s="767"/>
      <c r="J39" s="768"/>
      <c r="K39" s="768"/>
      <c r="L39" s="768"/>
      <c r="M39" s="768"/>
      <c r="N39" s="768"/>
      <c r="O39" s="768"/>
      <c r="P39" s="768"/>
      <c r="Q39" s="768"/>
      <c r="R39" s="768"/>
      <c r="S39" s="768"/>
      <c r="T39" s="768"/>
      <c r="U39" s="768"/>
      <c r="V39" s="768"/>
      <c r="W39" s="768"/>
      <c r="X39" s="768"/>
      <c r="Y39" s="768">
        <f t="shared" si="8"/>
        <v>0</v>
      </c>
      <c r="Z39" s="768">
        <f t="shared" si="9"/>
        <v>0</v>
      </c>
      <c r="AA39" s="768">
        <f t="shared" si="10"/>
        <v>0</v>
      </c>
      <c r="AB39" s="768">
        <f t="shared" si="11"/>
        <v>0</v>
      </c>
      <c r="AC39" s="727"/>
    </row>
    <row r="40" spans="1:29" ht="16.5" thickTop="1" thickBot="1" x14ac:dyDescent="0.3">
      <c r="A40" s="733">
        <v>2</v>
      </c>
      <c r="B40" s="734" t="s">
        <v>1403</v>
      </c>
      <c r="C40" s="734" t="s">
        <v>1390</v>
      </c>
      <c r="D40" s="735" t="s">
        <v>1403</v>
      </c>
      <c r="E40" s="733"/>
      <c r="F40" s="733"/>
      <c r="G40" s="733"/>
      <c r="H40" s="736" t="s">
        <v>1834</v>
      </c>
      <c r="I40" s="767"/>
      <c r="J40" s="768"/>
      <c r="K40" s="768"/>
      <c r="L40" s="768"/>
      <c r="M40" s="768"/>
      <c r="N40" s="768"/>
      <c r="O40" s="768"/>
      <c r="P40" s="768"/>
      <c r="Q40" s="768"/>
      <c r="R40" s="768"/>
      <c r="S40" s="768"/>
      <c r="T40" s="768"/>
      <c r="U40" s="768"/>
      <c r="V40" s="768"/>
      <c r="W40" s="768"/>
      <c r="X40" s="768"/>
      <c r="Y40" s="768">
        <f t="shared" si="8"/>
        <v>0</v>
      </c>
      <c r="Z40" s="768">
        <f t="shared" si="9"/>
        <v>0</v>
      </c>
      <c r="AA40" s="768">
        <f t="shared" si="10"/>
        <v>0</v>
      </c>
      <c r="AB40" s="768">
        <f t="shared" si="11"/>
        <v>0</v>
      </c>
      <c r="AC40" s="727"/>
    </row>
    <row r="41" spans="1:29" ht="16.5" thickTop="1" thickBot="1" x14ac:dyDescent="0.3">
      <c r="A41" s="733">
        <v>2</v>
      </c>
      <c r="B41" s="734" t="s">
        <v>1403</v>
      </c>
      <c r="C41" s="734" t="s">
        <v>1390</v>
      </c>
      <c r="D41" s="735" t="s">
        <v>1427</v>
      </c>
      <c r="E41" s="733"/>
      <c r="F41" s="733"/>
      <c r="G41" s="733"/>
      <c r="H41" s="736" t="s">
        <v>1819</v>
      </c>
      <c r="I41" s="767"/>
      <c r="J41" s="768"/>
      <c r="K41" s="768"/>
      <c r="L41" s="768"/>
      <c r="M41" s="768"/>
      <c r="N41" s="768"/>
      <c r="O41" s="768"/>
      <c r="P41" s="768"/>
      <c r="Q41" s="768"/>
      <c r="R41" s="768"/>
      <c r="S41" s="768"/>
      <c r="T41" s="768"/>
      <c r="U41" s="768"/>
      <c r="V41" s="768"/>
      <c r="W41" s="768"/>
      <c r="X41" s="768"/>
      <c r="Y41" s="768">
        <f t="shared" si="8"/>
        <v>0</v>
      </c>
      <c r="Z41" s="768">
        <f t="shared" si="9"/>
        <v>0</v>
      </c>
      <c r="AA41" s="768">
        <f t="shared" si="10"/>
        <v>0</v>
      </c>
      <c r="AB41" s="768">
        <f t="shared" si="11"/>
        <v>0</v>
      </c>
      <c r="AC41" s="727"/>
    </row>
    <row r="42" spans="1:29" ht="16.5" thickTop="1" thickBot="1" x14ac:dyDescent="0.3">
      <c r="A42" s="759">
        <v>2</v>
      </c>
      <c r="B42" s="760" t="s">
        <v>1403</v>
      </c>
      <c r="C42" s="741" t="s">
        <v>1403</v>
      </c>
      <c r="D42" s="740"/>
      <c r="E42" s="741"/>
      <c r="F42" s="741"/>
      <c r="G42" s="741"/>
      <c r="H42" s="742" t="s">
        <v>1835</v>
      </c>
      <c r="I42" s="765">
        <f>+I43+I44+I45+I46</f>
        <v>0</v>
      </c>
      <c r="J42" s="766">
        <f t="shared" ref="J42:X42" si="24">+J43+J44+J45+J46</f>
        <v>0</v>
      </c>
      <c r="K42" s="766">
        <f t="shared" si="24"/>
        <v>0</v>
      </c>
      <c r="L42" s="766">
        <f t="shared" si="24"/>
        <v>0</v>
      </c>
      <c r="M42" s="766">
        <f t="shared" si="24"/>
        <v>0</v>
      </c>
      <c r="N42" s="766">
        <f t="shared" si="24"/>
        <v>0</v>
      </c>
      <c r="O42" s="766">
        <f t="shared" si="24"/>
        <v>0</v>
      </c>
      <c r="P42" s="766">
        <f t="shared" si="24"/>
        <v>0</v>
      </c>
      <c r="Q42" s="766">
        <f t="shared" si="24"/>
        <v>0</v>
      </c>
      <c r="R42" s="766">
        <f t="shared" si="24"/>
        <v>0</v>
      </c>
      <c r="S42" s="766">
        <f t="shared" si="24"/>
        <v>0</v>
      </c>
      <c r="T42" s="766">
        <f t="shared" si="24"/>
        <v>0</v>
      </c>
      <c r="U42" s="766">
        <f t="shared" si="24"/>
        <v>0</v>
      </c>
      <c r="V42" s="766">
        <f t="shared" si="24"/>
        <v>0</v>
      </c>
      <c r="W42" s="766">
        <f t="shared" si="24"/>
        <v>0</v>
      </c>
      <c r="X42" s="766">
        <f t="shared" si="24"/>
        <v>0</v>
      </c>
      <c r="Y42" s="766">
        <f t="shared" si="8"/>
        <v>0</v>
      </c>
      <c r="Z42" s="766">
        <f t="shared" si="9"/>
        <v>0</v>
      </c>
      <c r="AA42" s="766">
        <f t="shared" si="10"/>
        <v>0</v>
      </c>
      <c r="AB42" s="766">
        <f t="shared" si="11"/>
        <v>0</v>
      </c>
      <c r="AC42" s="727"/>
    </row>
    <row r="43" spans="1:29" ht="16.5" thickTop="1" thickBot="1" x14ac:dyDescent="0.3">
      <c r="A43" s="733">
        <v>2</v>
      </c>
      <c r="B43" s="734" t="s">
        <v>1403</v>
      </c>
      <c r="C43" s="734" t="s">
        <v>1403</v>
      </c>
      <c r="D43" s="734" t="s">
        <v>1390</v>
      </c>
      <c r="E43" s="733"/>
      <c r="F43" s="733"/>
      <c r="G43" s="733"/>
      <c r="H43" s="736" t="s">
        <v>1835</v>
      </c>
      <c r="I43" s="737"/>
      <c r="J43" s="738"/>
      <c r="K43" s="738"/>
      <c r="L43" s="738"/>
      <c r="M43" s="738"/>
      <c r="N43" s="738"/>
      <c r="O43" s="738"/>
      <c r="P43" s="738"/>
      <c r="Q43" s="738"/>
      <c r="R43" s="738"/>
      <c r="S43" s="738"/>
      <c r="T43" s="738"/>
      <c r="U43" s="738"/>
      <c r="V43" s="738"/>
      <c r="W43" s="738"/>
      <c r="X43" s="738"/>
      <c r="Y43" s="738">
        <f t="shared" si="8"/>
        <v>0</v>
      </c>
      <c r="Z43" s="738">
        <f t="shared" si="9"/>
        <v>0</v>
      </c>
      <c r="AA43" s="738">
        <f t="shared" si="10"/>
        <v>0</v>
      </c>
      <c r="AB43" s="738">
        <f t="shared" si="11"/>
        <v>0</v>
      </c>
      <c r="AC43" s="727"/>
    </row>
    <row r="44" spans="1:29" ht="16.5" thickTop="1" thickBot="1" x14ac:dyDescent="0.3">
      <c r="A44" s="733">
        <v>2</v>
      </c>
      <c r="B44" s="734" t="s">
        <v>1403</v>
      </c>
      <c r="C44" s="734" t="s">
        <v>1403</v>
      </c>
      <c r="D44" s="734" t="s">
        <v>1403</v>
      </c>
      <c r="E44" s="733"/>
      <c r="F44" s="733"/>
      <c r="G44" s="733"/>
      <c r="H44" s="736" t="s">
        <v>1836</v>
      </c>
      <c r="I44" s="737"/>
      <c r="J44" s="738"/>
      <c r="K44" s="738"/>
      <c r="L44" s="738"/>
      <c r="M44" s="738"/>
      <c r="N44" s="738"/>
      <c r="O44" s="738"/>
      <c r="P44" s="738"/>
      <c r="Q44" s="738"/>
      <c r="R44" s="738"/>
      <c r="S44" s="738"/>
      <c r="T44" s="738"/>
      <c r="U44" s="738"/>
      <c r="V44" s="738"/>
      <c r="W44" s="738"/>
      <c r="X44" s="738"/>
      <c r="Y44" s="738">
        <f t="shared" si="8"/>
        <v>0</v>
      </c>
      <c r="Z44" s="738">
        <f t="shared" si="9"/>
        <v>0</v>
      </c>
      <c r="AA44" s="738">
        <f t="shared" si="10"/>
        <v>0</v>
      </c>
      <c r="AB44" s="738">
        <f t="shared" si="11"/>
        <v>0</v>
      </c>
      <c r="AC44" s="727"/>
    </row>
    <row r="45" spans="1:29" ht="16.5" thickTop="1" thickBot="1" x14ac:dyDescent="0.3">
      <c r="A45" s="733">
        <v>2</v>
      </c>
      <c r="B45" s="734" t="s">
        <v>1403</v>
      </c>
      <c r="C45" s="734" t="s">
        <v>1403</v>
      </c>
      <c r="D45" s="734" t="s">
        <v>1427</v>
      </c>
      <c r="E45" s="733"/>
      <c r="F45" s="733"/>
      <c r="G45" s="733"/>
      <c r="H45" s="736" t="s">
        <v>1819</v>
      </c>
      <c r="I45" s="737"/>
      <c r="J45" s="738"/>
      <c r="K45" s="738"/>
      <c r="L45" s="738"/>
      <c r="M45" s="738"/>
      <c r="N45" s="738"/>
      <c r="O45" s="738"/>
      <c r="P45" s="738"/>
      <c r="Q45" s="738"/>
      <c r="R45" s="738"/>
      <c r="S45" s="738"/>
      <c r="T45" s="738"/>
      <c r="U45" s="738"/>
      <c r="V45" s="738"/>
      <c r="W45" s="738"/>
      <c r="X45" s="738"/>
      <c r="Y45" s="738">
        <f t="shared" si="8"/>
        <v>0</v>
      </c>
      <c r="Z45" s="738">
        <f t="shared" si="9"/>
        <v>0</v>
      </c>
      <c r="AA45" s="738">
        <f t="shared" si="10"/>
        <v>0</v>
      </c>
      <c r="AB45" s="738">
        <f t="shared" si="11"/>
        <v>0</v>
      </c>
      <c r="AC45" s="727"/>
    </row>
    <row r="46" spans="1:29" s="757" customFormat="1" ht="16.5" thickTop="1" thickBot="1" x14ac:dyDescent="0.3">
      <c r="A46" s="745">
        <v>2</v>
      </c>
      <c r="B46" s="746" t="s">
        <v>1403</v>
      </c>
      <c r="C46" s="746" t="s">
        <v>1403</v>
      </c>
      <c r="D46" s="746" t="s">
        <v>1431</v>
      </c>
      <c r="E46" s="745"/>
      <c r="F46" s="745"/>
      <c r="G46" s="745"/>
      <c r="H46" s="747" t="s">
        <v>1837</v>
      </c>
      <c r="I46" s="748"/>
      <c r="J46" s="749"/>
      <c r="K46" s="749"/>
      <c r="L46" s="749"/>
      <c r="M46" s="749"/>
      <c r="N46" s="749"/>
      <c r="O46" s="749"/>
      <c r="P46" s="749"/>
      <c r="Q46" s="749"/>
      <c r="R46" s="749"/>
      <c r="S46" s="749"/>
      <c r="T46" s="749"/>
      <c r="U46" s="749"/>
      <c r="V46" s="749"/>
      <c r="W46" s="749"/>
      <c r="X46" s="749"/>
      <c r="Y46" s="749">
        <f t="shared" si="8"/>
        <v>0</v>
      </c>
      <c r="Z46" s="749">
        <f t="shared" si="9"/>
        <v>0</v>
      </c>
      <c r="AA46" s="749">
        <f t="shared" si="10"/>
        <v>0</v>
      </c>
      <c r="AB46" s="749">
        <f t="shared" si="11"/>
        <v>0</v>
      </c>
      <c r="AC46" s="727"/>
    </row>
    <row r="47" spans="1:29" ht="16.5" thickTop="1" thickBot="1" x14ac:dyDescent="0.3">
      <c r="A47" s="723">
        <v>2</v>
      </c>
      <c r="B47" s="723" t="s">
        <v>1427</v>
      </c>
      <c r="C47" s="723"/>
      <c r="D47" s="723"/>
      <c r="E47" s="723"/>
      <c r="F47" s="723"/>
      <c r="G47" s="723"/>
      <c r="H47" s="724" t="s">
        <v>1838</v>
      </c>
      <c r="I47" s="725">
        <f>+I48+I57</f>
        <v>0</v>
      </c>
      <c r="J47" s="725">
        <f t="shared" ref="J47:X47" si="25">+J48+J57</f>
        <v>0</v>
      </c>
      <c r="K47" s="725">
        <f t="shared" si="25"/>
        <v>0</v>
      </c>
      <c r="L47" s="725">
        <f t="shared" si="25"/>
        <v>0</v>
      </c>
      <c r="M47" s="725">
        <f t="shared" si="25"/>
        <v>0</v>
      </c>
      <c r="N47" s="725">
        <f t="shared" si="25"/>
        <v>0</v>
      </c>
      <c r="O47" s="725">
        <f t="shared" si="25"/>
        <v>0</v>
      </c>
      <c r="P47" s="725">
        <f t="shared" si="25"/>
        <v>0</v>
      </c>
      <c r="Q47" s="725">
        <f t="shared" si="25"/>
        <v>0</v>
      </c>
      <c r="R47" s="725">
        <f t="shared" si="25"/>
        <v>0</v>
      </c>
      <c r="S47" s="725">
        <f t="shared" si="25"/>
        <v>0</v>
      </c>
      <c r="T47" s="725">
        <f t="shared" si="25"/>
        <v>0</v>
      </c>
      <c r="U47" s="725">
        <f t="shared" si="25"/>
        <v>0</v>
      </c>
      <c r="V47" s="725">
        <f t="shared" si="25"/>
        <v>0</v>
      </c>
      <c r="W47" s="725">
        <f t="shared" si="25"/>
        <v>0</v>
      </c>
      <c r="X47" s="725">
        <f t="shared" si="25"/>
        <v>0</v>
      </c>
      <c r="Y47" s="769">
        <f t="shared" si="8"/>
        <v>0</v>
      </c>
      <c r="Z47" s="769">
        <f t="shared" si="9"/>
        <v>0</v>
      </c>
      <c r="AA47" s="769">
        <f t="shared" si="10"/>
        <v>0</v>
      </c>
      <c r="AB47" s="769">
        <f t="shared" si="11"/>
        <v>0</v>
      </c>
      <c r="AC47" s="727"/>
    </row>
    <row r="48" spans="1:29" ht="16.5" thickTop="1" thickBot="1" x14ac:dyDescent="0.3">
      <c r="A48" s="770"/>
      <c r="B48" s="728"/>
      <c r="C48" s="728"/>
      <c r="D48" s="728"/>
      <c r="E48" s="770"/>
      <c r="F48" s="770"/>
      <c r="G48" s="770"/>
      <c r="H48" s="771"/>
      <c r="I48" s="772">
        <f>+I49+I53</f>
        <v>0</v>
      </c>
      <c r="J48" s="772">
        <f t="shared" ref="J48:X48" si="26">+J49+J53</f>
        <v>0</v>
      </c>
      <c r="K48" s="772">
        <f t="shared" si="26"/>
        <v>0</v>
      </c>
      <c r="L48" s="772">
        <f t="shared" si="26"/>
        <v>0</v>
      </c>
      <c r="M48" s="772">
        <f t="shared" si="26"/>
        <v>0</v>
      </c>
      <c r="N48" s="772">
        <f t="shared" si="26"/>
        <v>0</v>
      </c>
      <c r="O48" s="772">
        <f t="shared" si="26"/>
        <v>0</v>
      </c>
      <c r="P48" s="772">
        <f t="shared" si="26"/>
        <v>0</v>
      </c>
      <c r="Q48" s="772">
        <f t="shared" si="26"/>
        <v>0</v>
      </c>
      <c r="R48" s="772">
        <f t="shared" si="26"/>
        <v>0</v>
      </c>
      <c r="S48" s="772">
        <f t="shared" si="26"/>
        <v>0</v>
      </c>
      <c r="T48" s="772">
        <f t="shared" si="26"/>
        <v>0</v>
      </c>
      <c r="U48" s="772">
        <f t="shared" si="26"/>
        <v>0</v>
      </c>
      <c r="V48" s="772">
        <f t="shared" si="26"/>
        <v>0</v>
      </c>
      <c r="W48" s="772">
        <f t="shared" si="26"/>
        <v>0</v>
      </c>
      <c r="X48" s="772">
        <f t="shared" si="26"/>
        <v>0</v>
      </c>
      <c r="Y48" s="773">
        <f t="shared" si="8"/>
        <v>0</v>
      </c>
      <c r="Z48" s="773">
        <f t="shared" si="9"/>
        <v>0</v>
      </c>
      <c r="AA48" s="773">
        <f t="shared" si="10"/>
        <v>0</v>
      </c>
      <c r="AB48" s="773">
        <f t="shared" si="11"/>
        <v>0</v>
      </c>
      <c r="AC48" s="727"/>
    </row>
    <row r="49" spans="1:59" ht="15.75" customHeight="1" thickTop="1" thickBot="1" x14ac:dyDescent="0.3">
      <c r="A49" s="759"/>
      <c r="B49" s="759"/>
      <c r="C49" s="759"/>
      <c r="D49" s="759"/>
      <c r="E49" s="759"/>
      <c r="F49" s="759"/>
      <c r="G49" s="759"/>
      <c r="H49" s="774"/>
      <c r="I49" s="761">
        <f>+I50</f>
        <v>0</v>
      </c>
      <c r="J49" s="761">
        <f t="shared" ref="J49:X51" si="27">+J50</f>
        <v>0</v>
      </c>
      <c r="K49" s="761">
        <f t="shared" si="27"/>
        <v>0</v>
      </c>
      <c r="L49" s="761">
        <f t="shared" si="27"/>
        <v>0</v>
      </c>
      <c r="M49" s="761">
        <f t="shared" si="27"/>
        <v>0</v>
      </c>
      <c r="N49" s="761">
        <f t="shared" si="27"/>
        <v>0</v>
      </c>
      <c r="O49" s="761">
        <f t="shared" si="27"/>
        <v>0</v>
      </c>
      <c r="P49" s="761">
        <f t="shared" si="27"/>
        <v>0</v>
      </c>
      <c r="Q49" s="761">
        <f t="shared" si="27"/>
        <v>0</v>
      </c>
      <c r="R49" s="761">
        <f t="shared" si="27"/>
        <v>0</v>
      </c>
      <c r="S49" s="761">
        <f t="shared" si="27"/>
        <v>0</v>
      </c>
      <c r="T49" s="761">
        <f t="shared" si="27"/>
        <v>0</v>
      </c>
      <c r="U49" s="761">
        <f t="shared" si="27"/>
        <v>0</v>
      </c>
      <c r="V49" s="761">
        <f t="shared" si="27"/>
        <v>0</v>
      </c>
      <c r="W49" s="761">
        <f t="shared" si="27"/>
        <v>0</v>
      </c>
      <c r="X49" s="761">
        <f t="shared" si="27"/>
        <v>0</v>
      </c>
      <c r="Y49" s="762">
        <f t="shared" si="8"/>
        <v>0</v>
      </c>
      <c r="Z49" s="762">
        <f t="shared" si="9"/>
        <v>0</v>
      </c>
      <c r="AA49" s="762">
        <f t="shared" si="10"/>
        <v>0</v>
      </c>
      <c r="AB49" s="762">
        <f t="shared" si="11"/>
        <v>0</v>
      </c>
      <c r="AC49" s="727"/>
    </row>
    <row r="50" spans="1:59" ht="15.75" customHeight="1" thickTop="1" thickBot="1" x14ac:dyDescent="0.3">
      <c r="A50" s="759"/>
      <c r="B50" s="759"/>
      <c r="C50" s="759"/>
      <c r="D50" s="759"/>
      <c r="E50" s="759"/>
      <c r="F50" s="759"/>
      <c r="G50" s="759"/>
      <c r="H50" s="774"/>
      <c r="I50" s="761">
        <f>+I51</f>
        <v>0</v>
      </c>
      <c r="J50" s="761">
        <f t="shared" si="27"/>
        <v>0</v>
      </c>
      <c r="K50" s="761">
        <f t="shared" si="27"/>
        <v>0</v>
      </c>
      <c r="L50" s="761">
        <f t="shared" si="27"/>
        <v>0</v>
      </c>
      <c r="M50" s="761">
        <f t="shared" si="27"/>
        <v>0</v>
      </c>
      <c r="N50" s="761">
        <f t="shared" si="27"/>
        <v>0</v>
      </c>
      <c r="O50" s="761">
        <f t="shared" si="27"/>
        <v>0</v>
      </c>
      <c r="P50" s="761">
        <f t="shared" si="27"/>
        <v>0</v>
      </c>
      <c r="Q50" s="761">
        <f t="shared" si="27"/>
        <v>0</v>
      </c>
      <c r="R50" s="761">
        <f t="shared" si="27"/>
        <v>0</v>
      </c>
      <c r="S50" s="761">
        <f t="shared" si="27"/>
        <v>0</v>
      </c>
      <c r="T50" s="761">
        <f t="shared" si="27"/>
        <v>0</v>
      </c>
      <c r="U50" s="761">
        <f t="shared" si="27"/>
        <v>0</v>
      </c>
      <c r="V50" s="761">
        <f t="shared" si="27"/>
        <v>0</v>
      </c>
      <c r="W50" s="761">
        <f t="shared" si="27"/>
        <v>0</v>
      </c>
      <c r="X50" s="761">
        <f t="shared" si="27"/>
        <v>0</v>
      </c>
      <c r="Y50" s="762">
        <f t="shared" si="8"/>
        <v>0</v>
      </c>
      <c r="Z50" s="762">
        <f t="shared" si="9"/>
        <v>0</v>
      </c>
      <c r="AA50" s="762">
        <f t="shared" si="10"/>
        <v>0</v>
      </c>
      <c r="AB50" s="762">
        <f t="shared" si="11"/>
        <v>0</v>
      </c>
      <c r="AC50" s="727"/>
    </row>
    <row r="51" spans="1:59" ht="15.75" customHeight="1" thickTop="1" thickBot="1" x14ac:dyDescent="0.3">
      <c r="A51" s="733"/>
      <c r="B51" s="733"/>
      <c r="C51" s="733"/>
      <c r="D51" s="733"/>
      <c r="E51" s="734"/>
      <c r="F51" s="734"/>
      <c r="G51" s="733"/>
      <c r="H51" s="775"/>
      <c r="I51" s="737">
        <f>+I52</f>
        <v>0</v>
      </c>
      <c r="J51" s="737">
        <f t="shared" si="27"/>
        <v>0</v>
      </c>
      <c r="K51" s="737">
        <f t="shared" si="27"/>
        <v>0</v>
      </c>
      <c r="L51" s="737">
        <f t="shared" si="27"/>
        <v>0</v>
      </c>
      <c r="M51" s="737">
        <f t="shared" si="27"/>
        <v>0</v>
      </c>
      <c r="N51" s="737">
        <f t="shared" si="27"/>
        <v>0</v>
      </c>
      <c r="O51" s="737">
        <f t="shared" si="27"/>
        <v>0</v>
      </c>
      <c r="P51" s="737">
        <f t="shared" si="27"/>
        <v>0</v>
      </c>
      <c r="Q51" s="737">
        <f t="shared" si="27"/>
        <v>0</v>
      </c>
      <c r="R51" s="737">
        <f t="shared" si="27"/>
        <v>0</v>
      </c>
      <c r="S51" s="737">
        <f t="shared" si="27"/>
        <v>0</v>
      </c>
      <c r="T51" s="737">
        <f t="shared" si="27"/>
        <v>0</v>
      </c>
      <c r="U51" s="737">
        <f t="shared" si="27"/>
        <v>0</v>
      </c>
      <c r="V51" s="737">
        <f t="shared" si="27"/>
        <v>0</v>
      </c>
      <c r="W51" s="737">
        <f t="shared" si="27"/>
        <v>0</v>
      </c>
      <c r="X51" s="737">
        <f t="shared" si="27"/>
        <v>0</v>
      </c>
      <c r="Y51" s="738">
        <f t="shared" si="8"/>
        <v>0</v>
      </c>
      <c r="Z51" s="738">
        <f t="shared" si="9"/>
        <v>0</v>
      </c>
      <c r="AA51" s="738">
        <f t="shared" si="10"/>
        <v>0</v>
      </c>
      <c r="AB51" s="738">
        <f t="shared" si="11"/>
        <v>0</v>
      </c>
      <c r="AC51" s="727"/>
    </row>
    <row r="52" spans="1:59" ht="15.75" customHeight="1" thickTop="1" thickBot="1" x14ac:dyDescent="0.3">
      <c r="A52" s="733"/>
      <c r="B52" s="733"/>
      <c r="C52" s="733"/>
      <c r="D52" s="733"/>
      <c r="E52" s="734"/>
      <c r="F52" s="734"/>
      <c r="G52" s="734"/>
      <c r="H52" s="775"/>
      <c r="I52" s="737"/>
      <c r="J52" s="737"/>
      <c r="K52" s="737"/>
      <c r="L52" s="737"/>
      <c r="M52" s="737"/>
      <c r="N52" s="737"/>
      <c r="O52" s="737"/>
      <c r="P52" s="737"/>
      <c r="Q52" s="737"/>
      <c r="R52" s="737"/>
      <c r="S52" s="737"/>
      <c r="T52" s="737"/>
      <c r="U52" s="737"/>
      <c r="V52" s="737"/>
      <c r="W52" s="737"/>
      <c r="X52" s="737"/>
      <c r="Y52" s="738">
        <f t="shared" si="8"/>
        <v>0</v>
      </c>
      <c r="Z52" s="738">
        <f t="shared" si="9"/>
        <v>0</v>
      </c>
      <c r="AA52" s="738">
        <f t="shared" si="10"/>
        <v>0</v>
      </c>
      <c r="AB52" s="738">
        <f t="shared" si="11"/>
        <v>0</v>
      </c>
      <c r="AC52" s="727"/>
    </row>
    <row r="53" spans="1:59" ht="15.75" customHeight="1" thickTop="1" thickBot="1" x14ac:dyDescent="0.3">
      <c r="A53" s="759"/>
      <c r="B53" s="759"/>
      <c r="C53" s="759"/>
      <c r="D53" s="759"/>
      <c r="E53" s="759"/>
      <c r="F53" s="759"/>
      <c r="G53" s="759"/>
      <c r="H53" s="774"/>
      <c r="I53" s="761">
        <f>+I54</f>
        <v>0</v>
      </c>
      <c r="J53" s="761">
        <f t="shared" ref="J53:X55" si="28">+J54</f>
        <v>0</v>
      </c>
      <c r="K53" s="761">
        <f t="shared" si="28"/>
        <v>0</v>
      </c>
      <c r="L53" s="761">
        <f t="shared" si="28"/>
        <v>0</v>
      </c>
      <c r="M53" s="761">
        <f t="shared" si="28"/>
        <v>0</v>
      </c>
      <c r="N53" s="761">
        <f t="shared" si="28"/>
        <v>0</v>
      </c>
      <c r="O53" s="761">
        <f t="shared" si="28"/>
        <v>0</v>
      </c>
      <c r="P53" s="761">
        <f t="shared" si="28"/>
        <v>0</v>
      </c>
      <c r="Q53" s="761">
        <f t="shared" si="28"/>
        <v>0</v>
      </c>
      <c r="R53" s="761">
        <f t="shared" si="28"/>
        <v>0</v>
      </c>
      <c r="S53" s="761">
        <f t="shared" si="28"/>
        <v>0</v>
      </c>
      <c r="T53" s="761">
        <f t="shared" si="28"/>
        <v>0</v>
      </c>
      <c r="U53" s="761">
        <f t="shared" si="28"/>
        <v>0</v>
      </c>
      <c r="V53" s="761">
        <f t="shared" si="28"/>
        <v>0</v>
      </c>
      <c r="W53" s="761">
        <f t="shared" si="28"/>
        <v>0</v>
      </c>
      <c r="X53" s="761">
        <f t="shared" si="28"/>
        <v>0</v>
      </c>
      <c r="Y53" s="762">
        <f t="shared" si="8"/>
        <v>0</v>
      </c>
      <c r="Z53" s="762">
        <f t="shared" si="9"/>
        <v>0</v>
      </c>
      <c r="AA53" s="762">
        <f t="shared" si="10"/>
        <v>0</v>
      </c>
      <c r="AB53" s="762">
        <f t="shared" si="11"/>
        <v>0</v>
      </c>
      <c r="AC53" s="727"/>
    </row>
    <row r="54" spans="1:59" ht="15.75" customHeight="1" thickTop="1" thickBot="1" x14ac:dyDescent="0.3">
      <c r="A54" s="759"/>
      <c r="B54" s="759"/>
      <c r="C54" s="759"/>
      <c r="D54" s="759"/>
      <c r="E54" s="759"/>
      <c r="F54" s="759"/>
      <c r="G54" s="759"/>
      <c r="H54" s="774"/>
      <c r="I54" s="761">
        <f>+I55</f>
        <v>0</v>
      </c>
      <c r="J54" s="761">
        <f t="shared" si="28"/>
        <v>0</v>
      </c>
      <c r="K54" s="761">
        <f t="shared" si="28"/>
        <v>0</v>
      </c>
      <c r="L54" s="761">
        <f t="shared" si="28"/>
        <v>0</v>
      </c>
      <c r="M54" s="761">
        <f t="shared" si="28"/>
        <v>0</v>
      </c>
      <c r="N54" s="761">
        <f t="shared" si="28"/>
        <v>0</v>
      </c>
      <c r="O54" s="761">
        <f t="shared" si="28"/>
        <v>0</v>
      </c>
      <c r="P54" s="761">
        <f t="shared" si="28"/>
        <v>0</v>
      </c>
      <c r="Q54" s="761">
        <f t="shared" si="28"/>
        <v>0</v>
      </c>
      <c r="R54" s="761">
        <f t="shared" si="28"/>
        <v>0</v>
      </c>
      <c r="S54" s="761">
        <f t="shared" si="28"/>
        <v>0</v>
      </c>
      <c r="T54" s="761">
        <f t="shared" si="28"/>
        <v>0</v>
      </c>
      <c r="U54" s="761">
        <f t="shared" si="28"/>
        <v>0</v>
      </c>
      <c r="V54" s="761">
        <f t="shared" si="28"/>
        <v>0</v>
      </c>
      <c r="W54" s="761">
        <f t="shared" si="28"/>
        <v>0</v>
      </c>
      <c r="X54" s="761">
        <f t="shared" si="28"/>
        <v>0</v>
      </c>
      <c r="Y54" s="762">
        <f t="shared" si="8"/>
        <v>0</v>
      </c>
      <c r="Z54" s="762">
        <f t="shared" si="9"/>
        <v>0</v>
      </c>
      <c r="AA54" s="762">
        <f t="shared" si="10"/>
        <v>0</v>
      </c>
      <c r="AB54" s="762">
        <f t="shared" si="11"/>
        <v>0</v>
      </c>
      <c r="AC54" s="727"/>
    </row>
    <row r="55" spans="1:59" ht="15.75" customHeight="1" thickTop="1" thickBot="1" x14ac:dyDescent="0.3">
      <c r="A55" s="733"/>
      <c r="B55" s="733"/>
      <c r="C55" s="733"/>
      <c r="D55" s="733"/>
      <c r="E55" s="734"/>
      <c r="F55" s="734"/>
      <c r="G55" s="733"/>
      <c r="H55" s="775"/>
      <c r="I55" s="737">
        <f>+I56</f>
        <v>0</v>
      </c>
      <c r="J55" s="737">
        <f t="shared" si="28"/>
        <v>0</v>
      </c>
      <c r="K55" s="737">
        <f t="shared" si="28"/>
        <v>0</v>
      </c>
      <c r="L55" s="737">
        <f t="shared" si="28"/>
        <v>0</v>
      </c>
      <c r="M55" s="737">
        <f t="shared" si="28"/>
        <v>0</v>
      </c>
      <c r="N55" s="737">
        <f t="shared" si="28"/>
        <v>0</v>
      </c>
      <c r="O55" s="737">
        <f t="shared" si="28"/>
        <v>0</v>
      </c>
      <c r="P55" s="737">
        <f t="shared" si="28"/>
        <v>0</v>
      </c>
      <c r="Q55" s="737">
        <f t="shared" si="28"/>
        <v>0</v>
      </c>
      <c r="R55" s="737">
        <f t="shared" si="28"/>
        <v>0</v>
      </c>
      <c r="S55" s="737">
        <f t="shared" si="28"/>
        <v>0</v>
      </c>
      <c r="T55" s="737">
        <f t="shared" si="28"/>
        <v>0</v>
      </c>
      <c r="U55" s="737">
        <f t="shared" si="28"/>
        <v>0</v>
      </c>
      <c r="V55" s="737">
        <f t="shared" si="28"/>
        <v>0</v>
      </c>
      <c r="W55" s="737">
        <f t="shared" si="28"/>
        <v>0</v>
      </c>
      <c r="X55" s="737">
        <f t="shared" si="28"/>
        <v>0</v>
      </c>
      <c r="Y55" s="738">
        <f t="shared" si="8"/>
        <v>0</v>
      </c>
      <c r="Z55" s="738">
        <f t="shared" si="9"/>
        <v>0</v>
      </c>
      <c r="AA55" s="738">
        <f t="shared" si="10"/>
        <v>0</v>
      </c>
      <c r="AB55" s="738">
        <f t="shared" si="11"/>
        <v>0</v>
      </c>
      <c r="AC55" s="727"/>
    </row>
    <row r="56" spans="1:59" ht="15.75" customHeight="1" thickTop="1" thickBot="1" x14ac:dyDescent="0.3">
      <c r="A56" s="733"/>
      <c r="B56" s="733"/>
      <c r="C56" s="733"/>
      <c r="D56" s="733"/>
      <c r="E56" s="734"/>
      <c r="F56" s="734"/>
      <c r="G56" s="733"/>
      <c r="H56" s="775"/>
      <c r="I56" s="737"/>
      <c r="J56" s="737"/>
      <c r="K56" s="737"/>
      <c r="L56" s="737"/>
      <c r="M56" s="737"/>
      <c r="N56" s="737"/>
      <c r="O56" s="737"/>
      <c r="P56" s="737"/>
      <c r="Q56" s="737"/>
      <c r="R56" s="737"/>
      <c r="S56" s="737"/>
      <c r="T56" s="737"/>
      <c r="U56" s="737"/>
      <c r="V56" s="737"/>
      <c r="W56" s="737"/>
      <c r="X56" s="737"/>
      <c r="Y56" s="738">
        <f t="shared" si="8"/>
        <v>0</v>
      </c>
      <c r="Z56" s="738">
        <f t="shared" si="9"/>
        <v>0</v>
      </c>
      <c r="AA56" s="738">
        <f t="shared" si="10"/>
        <v>0</v>
      </c>
      <c r="AB56" s="738">
        <f t="shared" si="11"/>
        <v>0</v>
      </c>
      <c r="AC56" s="727"/>
    </row>
    <row r="57" spans="1:59" s="770" customFormat="1" ht="15.75" customHeight="1" thickTop="1" thickBot="1" x14ac:dyDescent="0.3">
      <c r="H57" s="776"/>
      <c r="I57" s="777">
        <f>+I58+I62</f>
        <v>0</v>
      </c>
      <c r="J57" s="777">
        <f t="shared" ref="J57:X57" si="29">+J58+J62</f>
        <v>0</v>
      </c>
      <c r="K57" s="777">
        <f t="shared" si="29"/>
        <v>0</v>
      </c>
      <c r="L57" s="777">
        <f t="shared" si="29"/>
        <v>0</v>
      </c>
      <c r="M57" s="777">
        <f t="shared" si="29"/>
        <v>0</v>
      </c>
      <c r="N57" s="777">
        <f t="shared" si="29"/>
        <v>0</v>
      </c>
      <c r="O57" s="777">
        <f t="shared" si="29"/>
        <v>0</v>
      </c>
      <c r="P57" s="777">
        <f t="shared" si="29"/>
        <v>0</v>
      </c>
      <c r="Q57" s="777">
        <f t="shared" si="29"/>
        <v>0</v>
      </c>
      <c r="R57" s="777">
        <f t="shared" si="29"/>
        <v>0</v>
      </c>
      <c r="S57" s="777">
        <f t="shared" si="29"/>
        <v>0</v>
      </c>
      <c r="T57" s="777">
        <f t="shared" si="29"/>
        <v>0</v>
      </c>
      <c r="U57" s="777">
        <f t="shared" si="29"/>
        <v>0</v>
      </c>
      <c r="V57" s="777">
        <f t="shared" si="29"/>
        <v>0</v>
      </c>
      <c r="W57" s="777">
        <f t="shared" si="29"/>
        <v>0</v>
      </c>
      <c r="X57" s="777">
        <f t="shared" si="29"/>
        <v>0</v>
      </c>
      <c r="Y57" s="778">
        <f t="shared" si="8"/>
        <v>0</v>
      </c>
      <c r="Z57" s="778">
        <f t="shared" si="9"/>
        <v>0</v>
      </c>
      <c r="AA57" s="778">
        <f t="shared" si="10"/>
        <v>0</v>
      </c>
      <c r="AB57" s="778">
        <f t="shared" si="11"/>
        <v>0</v>
      </c>
      <c r="AC57" s="727"/>
      <c r="AD57" s="718"/>
      <c r="AE57" s="718"/>
      <c r="AF57" s="718"/>
      <c r="AG57" s="718"/>
      <c r="AH57" s="718"/>
      <c r="AI57" s="718"/>
      <c r="AJ57" s="718"/>
      <c r="AK57" s="718"/>
      <c r="AL57" s="718"/>
      <c r="AM57" s="718"/>
      <c r="AN57" s="718"/>
      <c r="AO57" s="718"/>
      <c r="AP57" s="718"/>
      <c r="AQ57" s="718"/>
      <c r="AR57" s="718"/>
      <c r="AS57" s="718"/>
      <c r="AT57" s="718"/>
      <c r="AU57" s="718"/>
      <c r="AV57" s="718"/>
      <c r="AW57" s="718"/>
      <c r="AX57" s="718"/>
      <c r="AY57" s="718"/>
      <c r="AZ57" s="718"/>
      <c r="BA57" s="718"/>
      <c r="BB57" s="718"/>
      <c r="BC57" s="718"/>
      <c r="BD57" s="718"/>
      <c r="BE57" s="718"/>
      <c r="BF57" s="718"/>
      <c r="BG57" s="718"/>
    </row>
    <row r="58" spans="1:59" s="759" customFormat="1" ht="15.75" customHeight="1" thickTop="1" thickBot="1" x14ac:dyDescent="0.3">
      <c r="H58" s="779"/>
      <c r="I58" s="761">
        <f>+I59</f>
        <v>0</v>
      </c>
      <c r="J58" s="761">
        <f t="shared" ref="J58:X60" si="30">+J59</f>
        <v>0</v>
      </c>
      <c r="K58" s="761">
        <f t="shared" si="30"/>
        <v>0</v>
      </c>
      <c r="L58" s="761">
        <f t="shared" si="30"/>
        <v>0</v>
      </c>
      <c r="M58" s="761">
        <f t="shared" si="30"/>
        <v>0</v>
      </c>
      <c r="N58" s="761">
        <f t="shared" si="30"/>
        <v>0</v>
      </c>
      <c r="O58" s="761">
        <f t="shared" si="30"/>
        <v>0</v>
      </c>
      <c r="P58" s="761">
        <f t="shared" si="30"/>
        <v>0</v>
      </c>
      <c r="Q58" s="761">
        <f t="shared" si="30"/>
        <v>0</v>
      </c>
      <c r="R58" s="761">
        <f t="shared" si="30"/>
        <v>0</v>
      </c>
      <c r="S58" s="761">
        <f t="shared" si="30"/>
        <v>0</v>
      </c>
      <c r="T58" s="761">
        <f t="shared" si="30"/>
        <v>0</v>
      </c>
      <c r="U58" s="761">
        <f t="shared" si="30"/>
        <v>0</v>
      </c>
      <c r="V58" s="761">
        <f t="shared" si="30"/>
        <v>0</v>
      </c>
      <c r="W58" s="761">
        <f t="shared" si="30"/>
        <v>0</v>
      </c>
      <c r="X58" s="761">
        <f t="shared" si="30"/>
        <v>0</v>
      </c>
      <c r="Y58" s="762">
        <f t="shared" si="8"/>
        <v>0</v>
      </c>
      <c r="Z58" s="762">
        <f t="shared" si="9"/>
        <v>0</v>
      </c>
      <c r="AA58" s="762">
        <f t="shared" si="10"/>
        <v>0</v>
      </c>
      <c r="AB58" s="762">
        <f t="shared" si="11"/>
        <v>0</v>
      </c>
      <c r="AC58" s="727"/>
      <c r="AD58" s="718"/>
      <c r="AE58" s="718"/>
      <c r="AF58" s="718"/>
      <c r="AG58" s="718"/>
      <c r="AH58" s="718"/>
      <c r="AI58" s="718"/>
      <c r="AJ58" s="718"/>
      <c r="AK58" s="718"/>
      <c r="AL58" s="718"/>
      <c r="AM58" s="718"/>
      <c r="AN58" s="718"/>
      <c r="AO58" s="718"/>
      <c r="AP58" s="718"/>
      <c r="AQ58" s="718"/>
      <c r="AR58" s="718"/>
      <c r="AS58" s="718"/>
      <c r="AT58" s="718"/>
      <c r="AU58" s="718"/>
      <c r="AV58" s="718"/>
      <c r="AW58" s="718"/>
      <c r="AX58" s="718"/>
      <c r="AY58" s="718"/>
      <c r="AZ58" s="718"/>
      <c r="BA58" s="718"/>
      <c r="BB58" s="718"/>
      <c r="BC58" s="718"/>
      <c r="BD58" s="718"/>
      <c r="BE58" s="718"/>
      <c r="BF58" s="718"/>
      <c r="BG58" s="718"/>
    </row>
    <row r="59" spans="1:59" ht="15.75" customHeight="1" thickTop="1" thickBot="1" x14ac:dyDescent="0.3">
      <c r="A59" s="759"/>
      <c r="B59" s="759"/>
      <c r="C59" s="759"/>
      <c r="D59" s="759"/>
      <c r="E59" s="759"/>
      <c r="F59" s="759"/>
      <c r="G59" s="759"/>
      <c r="H59" s="774"/>
      <c r="I59" s="761">
        <f>+I60</f>
        <v>0</v>
      </c>
      <c r="J59" s="761">
        <f t="shared" si="30"/>
        <v>0</v>
      </c>
      <c r="K59" s="761">
        <f t="shared" si="30"/>
        <v>0</v>
      </c>
      <c r="L59" s="761">
        <f t="shared" si="30"/>
        <v>0</v>
      </c>
      <c r="M59" s="761">
        <f t="shared" si="30"/>
        <v>0</v>
      </c>
      <c r="N59" s="761">
        <f t="shared" si="30"/>
        <v>0</v>
      </c>
      <c r="O59" s="761">
        <f t="shared" si="30"/>
        <v>0</v>
      </c>
      <c r="P59" s="761">
        <f t="shared" si="30"/>
        <v>0</v>
      </c>
      <c r="Q59" s="761">
        <f t="shared" si="30"/>
        <v>0</v>
      </c>
      <c r="R59" s="761">
        <f t="shared" si="30"/>
        <v>0</v>
      </c>
      <c r="S59" s="761">
        <f t="shared" si="30"/>
        <v>0</v>
      </c>
      <c r="T59" s="761">
        <f t="shared" si="30"/>
        <v>0</v>
      </c>
      <c r="U59" s="761">
        <f t="shared" si="30"/>
        <v>0</v>
      </c>
      <c r="V59" s="761">
        <f t="shared" si="30"/>
        <v>0</v>
      </c>
      <c r="W59" s="761">
        <f t="shared" si="30"/>
        <v>0</v>
      </c>
      <c r="X59" s="761">
        <f t="shared" si="30"/>
        <v>0</v>
      </c>
      <c r="Y59" s="762">
        <f t="shared" si="8"/>
        <v>0</v>
      </c>
      <c r="Z59" s="762">
        <f t="shared" si="9"/>
        <v>0</v>
      </c>
      <c r="AA59" s="762">
        <f t="shared" si="10"/>
        <v>0</v>
      </c>
      <c r="AB59" s="762">
        <f t="shared" si="11"/>
        <v>0</v>
      </c>
      <c r="AC59" s="727"/>
    </row>
    <row r="60" spans="1:59" ht="15.75" customHeight="1" thickTop="1" thickBot="1" x14ac:dyDescent="0.3">
      <c r="A60" s="733"/>
      <c r="B60" s="733"/>
      <c r="C60" s="735"/>
      <c r="D60" s="733"/>
      <c r="E60" s="734"/>
      <c r="F60" s="733"/>
      <c r="G60" s="733"/>
      <c r="H60" s="775"/>
      <c r="I60" s="737">
        <f>+I61</f>
        <v>0</v>
      </c>
      <c r="J60" s="737">
        <f t="shared" si="30"/>
        <v>0</v>
      </c>
      <c r="K60" s="737">
        <f t="shared" si="30"/>
        <v>0</v>
      </c>
      <c r="L60" s="737">
        <f t="shared" si="30"/>
        <v>0</v>
      </c>
      <c r="M60" s="737">
        <f t="shared" si="30"/>
        <v>0</v>
      </c>
      <c r="N60" s="737">
        <f t="shared" si="30"/>
        <v>0</v>
      </c>
      <c r="O60" s="737">
        <f t="shared" si="30"/>
        <v>0</v>
      </c>
      <c r="P60" s="737">
        <f t="shared" si="30"/>
        <v>0</v>
      </c>
      <c r="Q60" s="737">
        <f t="shared" si="30"/>
        <v>0</v>
      </c>
      <c r="R60" s="737">
        <f t="shared" si="30"/>
        <v>0</v>
      </c>
      <c r="S60" s="737">
        <f t="shared" si="30"/>
        <v>0</v>
      </c>
      <c r="T60" s="737">
        <f t="shared" si="30"/>
        <v>0</v>
      </c>
      <c r="U60" s="737">
        <f t="shared" si="30"/>
        <v>0</v>
      </c>
      <c r="V60" s="737">
        <f t="shared" si="30"/>
        <v>0</v>
      </c>
      <c r="W60" s="737">
        <f t="shared" si="30"/>
        <v>0</v>
      </c>
      <c r="X60" s="737">
        <f t="shared" si="30"/>
        <v>0</v>
      </c>
      <c r="Y60" s="738">
        <f t="shared" si="8"/>
        <v>0</v>
      </c>
      <c r="Z60" s="738">
        <f t="shared" si="9"/>
        <v>0</v>
      </c>
      <c r="AA60" s="738">
        <f t="shared" si="10"/>
        <v>0</v>
      </c>
      <c r="AB60" s="738">
        <f t="shared" si="11"/>
        <v>0</v>
      </c>
      <c r="AC60" s="727"/>
    </row>
    <row r="61" spans="1:59" ht="15.75" customHeight="1" thickTop="1" thickBot="1" x14ac:dyDescent="0.3">
      <c r="A61" s="733"/>
      <c r="B61" s="733"/>
      <c r="C61" s="735"/>
      <c r="D61" s="733"/>
      <c r="E61" s="734"/>
      <c r="F61" s="734"/>
      <c r="G61" s="733"/>
      <c r="H61" s="775"/>
      <c r="I61" s="737"/>
      <c r="J61" s="737"/>
      <c r="K61" s="737"/>
      <c r="L61" s="737"/>
      <c r="M61" s="737"/>
      <c r="N61" s="737"/>
      <c r="O61" s="737"/>
      <c r="P61" s="737"/>
      <c r="Q61" s="737"/>
      <c r="R61" s="737"/>
      <c r="S61" s="737"/>
      <c r="T61" s="737"/>
      <c r="U61" s="737"/>
      <c r="V61" s="737"/>
      <c r="W61" s="737"/>
      <c r="X61" s="737"/>
      <c r="Y61" s="738">
        <f t="shared" si="8"/>
        <v>0</v>
      </c>
      <c r="Z61" s="738">
        <f t="shared" si="9"/>
        <v>0</v>
      </c>
      <c r="AA61" s="738">
        <f t="shared" si="10"/>
        <v>0</v>
      </c>
      <c r="AB61" s="738">
        <f t="shared" si="11"/>
        <v>0</v>
      </c>
      <c r="AC61" s="727"/>
    </row>
    <row r="62" spans="1:59" s="774" customFormat="1" ht="15.75" customHeight="1" thickTop="1" thickBot="1" x14ac:dyDescent="0.3">
      <c r="A62" s="780"/>
      <c r="B62" s="780"/>
      <c r="C62" s="780"/>
      <c r="D62" s="780"/>
      <c r="E62" s="780"/>
      <c r="F62" s="780"/>
      <c r="I62" s="781">
        <f>+I63</f>
        <v>0</v>
      </c>
      <c r="J62" s="781">
        <f t="shared" ref="J62:X64" si="31">+J63</f>
        <v>0</v>
      </c>
      <c r="K62" s="781">
        <f t="shared" si="31"/>
        <v>0</v>
      </c>
      <c r="L62" s="781">
        <f t="shared" si="31"/>
        <v>0</v>
      </c>
      <c r="M62" s="781">
        <f t="shared" si="31"/>
        <v>0</v>
      </c>
      <c r="N62" s="781">
        <f t="shared" si="31"/>
        <v>0</v>
      </c>
      <c r="O62" s="781">
        <f t="shared" si="31"/>
        <v>0</v>
      </c>
      <c r="P62" s="781">
        <f t="shared" si="31"/>
        <v>0</v>
      </c>
      <c r="Q62" s="781">
        <f t="shared" si="31"/>
        <v>0</v>
      </c>
      <c r="R62" s="781">
        <f t="shared" si="31"/>
        <v>0</v>
      </c>
      <c r="S62" s="781">
        <f t="shared" si="31"/>
        <v>0</v>
      </c>
      <c r="T62" s="781">
        <f t="shared" si="31"/>
        <v>0</v>
      </c>
      <c r="U62" s="781">
        <f t="shared" si="31"/>
        <v>0</v>
      </c>
      <c r="V62" s="781">
        <f t="shared" si="31"/>
        <v>0</v>
      </c>
      <c r="W62" s="781">
        <f t="shared" si="31"/>
        <v>0</v>
      </c>
      <c r="X62" s="781">
        <f t="shared" si="31"/>
        <v>0</v>
      </c>
      <c r="Y62" s="782">
        <f t="shared" si="8"/>
        <v>0</v>
      </c>
      <c r="Z62" s="782">
        <f t="shared" si="9"/>
        <v>0</v>
      </c>
      <c r="AA62" s="782">
        <f t="shared" si="10"/>
        <v>0</v>
      </c>
      <c r="AB62" s="782">
        <f t="shared" si="11"/>
        <v>0</v>
      </c>
      <c r="AC62" s="727"/>
      <c r="AD62" s="718"/>
      <c r="AE62" s="718"/>
      <c r="AF62" s="718"/>
      <c r="AG62" s="718"/>
      <c r="AH62" s="718"/>
      <c r="AI62" s="718"/>
      <c r="AJ62" s="718"/>
      <c r="AK62" s="718"/>
      <c r="AL62" s="718"/>
      <c r="AM62" s="718"/>
      <c r="AN62" s="718"/>
      <c r="AO62" s="718"/>
      <c r="AP62" s="718"/>
      <c r="AQ62" s="718"/>
      <c r="AR62" s="718"/>
      <c r="AS62" s="718"/>
      <c r="AT62" s="718"/>
      <c r="AU62" s="718"/>
      <c r="AV62" s="718"/>
      <c r="AW62" s="718"/>
      <c r="AX62" s="718"/>
      <c r="AY62" s="718"/>
      <c r="AZ62" s="718"/>
      <c r="BA62" s="718"/>
      <c r="BB62" s="718"/>
      <c r="BC62" s="718"/>
      <c r="BD62" s="718"/>
      <c r="BE62" s="718"/>
      <c r="BF62" s="718"/>
      <c r="BG62" s="718"/>
    </row>
    <row r="63" spans="1:59" ht="15.75" customHeight="1" thickTop="1" thickBot="1" x14ac:dyDescent="0.3">
      <c r="A63" s="780"/>
      <c r="B63" s="780"/>
      <c r="C63" s="780"/>
      <c r="D63" s="780"/>
      <c r="E63" s="759"/>
      <c r="F63" s="759"/>
      <c r="G63" s="759"/>
      <c r="H63" s="774"/>
      <c r="I63" s="761">
        <f>+I64</f>
        <v>0</v>
      </c>
      <c r="J63" s="761">
        <f t="shared" si="31"/>
        <v>0</v>
      </c>
      <c r="K63" s="761">
        <f t="shared" si="31"/>
        <v>0</v>
      </c>
      <c r="L63" s="761">
        <f t="shared" si="31"/>
        <v>0</v>
      </c>
      <c r="M63" s="761">
        <f t="shared" si="31"/>
        <v>0</v>
      </c>
      <c r="N63" s="761">
        <f t="shared" si="31"/>
        <v>0</v>
      </c>
      <c r="O63" s="761">
        <f t="shared" si="31"/>
        <v>0</v>
      </c>
      <c r="P63" s="761">
        <f t="shared" si="31"/>
        <v>0</v>
      </c>
      <c r="Q63" s="761">
        <f t="shared" si="31"/>
        <v>0</v>
      </c>
      <c r="R63" s="761">
        <f t="shared" si="31"/>
        <v>0</v>
      </c>
      <c r="S63" s="761">
        <f t="shared" si="31"/>
        <v>0</v>
      </c>
      <c r="T63" s="761">
        <f t="shared" si="31"/>
        <v>0</v>
      </c>
      <c r="U63" s="761">
        <f t="shared" si="31"/>
        <v>0</v>
      </c>
      <c r="V63" s="761">
        <f t="shared" si="31"/>
        <v>0</v>
      </c>
      <c r="W63" s="761">
        <f t="shared" si="31"/>
        <v>0</v>
      </c>
      <c r="X63" s="761">
        <f t="shared" si="31"/>
        <v>0</v>
      </c>
      <c r="Y63" s="762">
        <f t="shared" si="8"/>
        <v>0</v>
      </c>
      <c r="Z63" s="762">
        <f t="shared" si="9"/>
        <v>0</v>
      </c>
      <c r="AA63" s="762">
        <f t="shared" si="10"/>
        <v>0</v>
      </c>
      <c r="AB63" s="762">
        <f t="shared" si="11"/>
        <v>0</v>
      </c>
      <c r="AC63" s="727"/>
    </row>
    <row r="64" spans="1:59" ht="15.75" customHeight="1" thickTop="1" thickBot="1" x14ac:dyDescent="0.3">
      <c r="A64" s="733"/>
      <c r="B64" s="733"/>
      <c r="C64" s="735"/>
      <c r="D64" s="735"/>
      <c r="E64" s="734"/>
      <c r="F64" s="734"/>
      <c r="G64" s="733"/>
      <c r="H64" s="775"/>
      <c r="I64" s="737">
        <f>+I65</f>
        <v>0</v>
      </c>
      <c r="J64" s="737">
        <f t="shared" si="31"/>
        <v>0</v>
      </c>
      <c r="K64" s="737">
        <f t="shared" si="31"/>
        <v>0</v>
      </c>
      <c r="L64" s="737">
        <f t="shared" si="31"/>
        <v>0</v>
      </c>
      <c r="M64" s="737">
        <f t="shared" si="31"/>
        <v>0</v>
      </c>
      <c r="N64" s="737">
        <f t="shared" si="31"/>
        <v>0</v>
      </c>
      <c r="O64" s="737">
        <f t="shared" si="31"/>
        <v>0</v>
      </c>
      <c r="P64" s="737">
        <f t="shared" si="31"/>
        <v>0</v>
      </c>
      <c r="Q64" s="737">
        <f t="shared" si="31"/>
        <v>0</v>
      </c>
      <c r="R64" s="737">
        <f t="shared" si="31"/>
        <v>0</v>
      </c>
      <c r="S64" s="737">
        <f t="shared" si="31"/>
        <v>0</v>
      </c>
      <c r="T64" s="737">
        <f t="shared" si="31"/>
        <v>0</v>
      </c>
      <c r="U64" s="737">
        <f t="shared" si="31"/>
        <v>0</v>
      </c>
      <c r="V64" s="737">
        <f t="shared" si="31"/>
        <v>0</v>
      </c>
      <c r="W64" s="737">
        <f t="shared" si="31"/>
        <v>0</v>
      </c>
      <c r="X64" s="737">
        <f t="shared" si="31"/>
        <v>0</v>
      </c>
      <c r="Y64" s="738">
        <f t="shared" si="8"/>
        <v>0</v>
      </c>
      <c r="Z64" s="738">
        <f t="shared" si="9"/>
        <v>0</v>
      </c>
      <c r="AA64" s="738">
        <f t="shared" si="10"/>
        <v>0</v>
      </c>
      <c r="AB64" s="738">
        <f t="shared" si="11"/>
        <v>0</v>
      </c>
      <c r="AC64" s="727"/>
    </row>
    <row r="65" spans="1:29" ht="16.5" thickTop="1" thickBot="1" x14ac:dyDescent="0.3">
      <c r="A65" s="733"/>
      <c r="B65" s="733"/>
      <c r="C65" s="735"/>
      <c r="D65" s="735"/>
      <c r="E65" s="734"/>
      <c r="F65" s="734"/>
      <c r="G65" s="734"/>
      <c r="H65" s="775"/>
      <c r="I65" s="737"/>
      <c r="J65" s="737"/>
      <c r="K65" s="737"/>
      <c r="L65" s="737"/>
      <c r="M65" s="737"/>
      <c r="N65" s="737"/>
      <c r="O65" s="737"/>
      <c r="P65" s="737"/>
      <c r="Q65" s="737"/>
      <c r="R65" s="737"/>
      <c r="S65" s="737"/>
      <c r="T65" s="737"/>
      <c r="U65" s="737"/>
      <c r="V65" s="737"/>
      <c r="W65" s="737"/>
      <c r="X65" s="737"/>
      <c r="Y65" s="738">
        <f t="shared" si="8"/>
        <v>0</v>
      </c>
      <c r="Z65" s="738">
        <f t="shared" si="9"/>
        <v>0</v>
      </c>
      <c r="AA65" s="738">
        <f t="shared" si="10"/>
        <v>0</v>
      </c>
      <c r="AB65" s="738">
        <f t="shared" si="11"/>
        <v>0</v>
      </c>
      <c r="AC65" s="727"/>
    </row>
    <row r="66" spans="1:29" ht="16.5" thickTop="1" thickBot="1" x14ac:dyDescent="0.3">
      <c r="A66" s="733"/>
      <c r="B66" s="733"/>
      <c r="C66" s="735"/>
      <c r="D66" s="735"/>
      <c r="E66" s="734"/>
      <c r="F66" s="734"/>
      <c r="G66" s="734"/>
      <c r="H66" s="775"/>
      <c r="I66" s="737"/>
      <c r="J66" s="737"/>
      <c r="K66" s="737"/>
      <c r="L66" s="737"/>
      <c r="M66" s="737"/>
      <c r="N66" s="737"/>
      <c r="O66" s="737"/>
      <c r="P66" s="737"/>
      <c r="Q66" s="737"/>
      <c r="R66" s="737"/>
      <c r="S66" s="737"/>
      <c r="T66" s="737"/>
      <c r="U66" s="737"/>
      <c r="V66" s="737"/>
      <c r="W66" s="737"/>
      <c r="X66" s="737"/>
      <c r="Y66" s="738">
        <f t="shared" si="8"/>
        <v>0</v>
      </c>
      <c r="Z66" s="738">
        <f t="shared" si="9"/>
        <v>0</v>
      </c>
      <c r="AA66" s="738">
        <f t="shared" si="10"/>
        <v>0</v>
      </c>
      <c r="AB66" s="738">
        <f t="shared" si="11"/>
        <v>0</v>
      </c>
      <c r="AC66" s="727"/>
    </row>
    <row r="67" spans="1:29" ht="16.5" thickTop="1" thickBot="1" x14ac:dyDescent="0.3">
      <c r="A67" s="733"/>
      <c r="B67" s="733"/>
      <c r="C67" s="735"/>
      <c r="D67" s="735"/>
      <c r="E67" s="734"/>
      <c r="F67" s="734"/>
      <c r="G67" s="734"/>
      <c r="H67" s="775"/>
      <c r="I67" s="737"/>
      <c r="J67" s="737"/>
      <c r="K67" s="737"/>
      <c r="L67" s="737"/>
      <c r="M67" s="737"/>
      <c r="N67" s="737"/>
      <c r="O67" s="737"/>
      <c r="P67" s="737"/>
      <c r="Q67" s="737"/>
      <c r="R67" s="737"/>
      <c r="S67" s="737"/>
      <c r="T67" s="737"/>
      <c r="U67" s="737"/>
      <c r="V67" s="737"/>
      <c r="W67" s="737"/>
      <c r="X67" s="737"/>
      <c r="Y67" s="738">
        <f t="shared" si="8"/>
        <v>0</v>
      </c>
      <c r="Z67" s="738">
        <f t="shared" si="9"/>
        <v>0</v>
      </c>
      <c r="AA67" s="738">
        <f t="shared" si="10"/>
        <v>0</v>
      </c>
      <c r="AB67" s="738">
        <f t="shared" si="11"/>
        <v>0</v>
      </c>
      <c r="AC67" s="727"/>
    </row>
    <row r="68" spans="1:29" ht="16.5" thickTop="1" thickBot="1" x14ac:dyDescent="0.3">
      <c r="A68" s="733"/>
      <c r="B68" s="733"/>
      <c r="C68" s="735"/>
      <c r="D68" s="735"/>
      <c r="E68" s="734"/>
      <c r="F68" s="734"/>
      <c r="G68" s="734"/>
      <c r="H68" s="775"/>
      <c r="I68" s="737"/>
      <c r="J68" s="737"/>
      <c r="K68" s="737"/>
      <c r="L68" s="737"/>
      <c r="M68" s="737"/>
      <c r="N68" s="737"/>
      <c r="O68" s="737"/>
      <c r="P68" s="737"/>
      <c r="Q68" s="737"/>
      <c r="R68" s="737"/>
      <c r="S68" s="737"/>
      <c r="T68" s="737"/>
      <c r="U68" s="737"/>
      <c r="V68" s="737"/>
      <c r="W68" s="737"/>
      <c r="X68" s="737"/>
      <c r="Y68" s="738">
        <f t="shared" si="8"/>
        <v>0</v>
      </c>
      <c r="Z68" s="738">
        <f t="shared" si="9"/>
        <v>0</v>
      </c>
      <c r="AA68" s="738">
        <f t="shared" si="10"/>
        <v>0</v>
      </c>
      <c r="AB68" s="738">
        <f t="shared" si="11"/>
        <v>0</v>
      </c>
      <c r="AC68" s="727"/>
    </row>
    <row r="69" spans="1:29" ht="16.5" thickTop="1" thickBot="1" x14ac:dyDescent="0.3">
      <c r="A69" s="733"/>
      <c r="B69" s="733"/>
      <c r="C69" s="735"/>
      <c r="D69" s="735"/>
      <c r="E69" s="734"/>
      <c r="F69" s="734"/>
      <c r="G69" s="734"/>
      <c r="H69" s="775"/>
      <c r="I69" s="737"/>
      <c r="J69" s="737"/>
      <c r="K69" s="737"/>
      <c r="L69" s="737"/>
      <c r="M69" s="737"/>
      <c r="N69" s="737"/>
      <c r="O69" s="737"/>
      <c r="P69" s="737"/>
      <c r="Q69" s="737"/>
      <c r="R69" s="737"/>
      <c r="S69" s="737"/>
      <c r="T69" s="737"/>
      <c r="U69" s="737"/>
      <c r="V69" s="737"/>
      <c r="W69" s="737"/>
      <c r="X69" s="737"/>
      <c r="Y69" s="738">
        <f t="shared" si="8"/>
        <v>0</v>
      </c>
      <c r="Z69" s="738">
        <f t="shared" si="9"/>
        <v>0</v>
      </c>
      <c r="AA69" s="738">
        <f t="shared" si="10"/>
        <v>0</v>
      </c>
      <c r="AB69" s="738">
        <f t="shared" si="11"/>
        <v>0</v>
      </c>
      <c r="AC69" s="727"/>
    </row>
    <row r="70" spans="1:29" ht="16.5" thickTop="1" thickBot="1" x14ac:dyDescent="0.3">
      <c r="A70" s="733"/>
      <c r="B70" s="733"/>
      <c r="C70" s="735"/>
      <c r="D70" s="735"/>
      <c r="E70" s="734"/>
      <c r="F70" s="734"/>
      <c r="G70" s="734"/>
      <c r="H70" s="775"/>
      <c r="I70" s="737"/>
      <c r="J70" s="737"/>
      <c r="K70" s="737"/>
      <c r="L70" s="737"/>
      <c r="M70" s="737"/>
      <c r="N70" s="737"/>
      <c r="O70" s="737"/>
      <c r="P70" s="737"/>
      <c r="Q70" s="737"/>
      <c r="R70" s="737"/>
      <c r="S70" s="737"/>
      <c r="T70" s="737"/>
      <c r="U70" s="737"/>
      <c r="V70" s="737"/>
      <c r="W70" s="737"/>
      <c r="X70" s="737"/>
      <c r="Y70" s="738">
        <f t="shared" si="8"/>
        <v>0</v>
      </c>
      <c r="Z70" s="738">
        <f t="shared" si="9"/>
        <v>0</v>
      </c>
      <c r="AA70" s="738">
        <f t="shared" si="10"/>
        <v>0</v>
      </c>
      <c r="AB70" s="738">
        <f t="shared" si="11"/>
        <v>0</v>
      </c>
      <c r="AC70" s="727"/>
    </row>
    <row r="71" spans="1:29" ht="16.5" thickTop="1" thickBot="1" x14ac:dyDescent="0.3">
      <c r="A71" s="733"/>
      <c r="B71" s="733"/>
      <c r="C71" s="735"/>
      <c r="D71" s="735"/>
      <c r="E71" s="734"/>
      <c r="F71" s="734"/>
      <c r="G71" s="734"/>
      <c r="H71" s="775"/>
      <c r="I71" s="737"/>
      <c r="J71" s="737"/>
      <c r="K71" s="737"/>
      <c r="L71" s="737"/>
      <c r="M71" s="737"/>
      <c r="N71" s="737"/>
      <c r="O71" s="737"/>
      <c r="P71" s="737"/>
      <c r="Q71" s="737"/>
      <c r="R71" s="737"/>
      <c r="S71" s="737"/>
      <c r="T71" s="737"/>
      <c r="U71" s="737"/>
      <c r="V71" s="737"/>
      <c r="W71" s="737"/>
      <c r="X71" s="737"/>
      <c r="Y71" s="738">
        <f t="shared" si="8"/>
        <v>0</v>
      </c>
      <c r="Z71" s="738">
        <f t="shared" si="9"/>
        <v>0</v>
      </c>
      <c r="AA71" s="738">
        <f t="shared" si="10"/>
        <v>0</v>
      </c>
      <c r="AB71" s="738">
        <f t="shared" si="11"/>
        <v>0</v>
      </c>
      <c r="AC71" s="727"/>
    </row>
    <row r="72" spans="1:29" ht="16.5" thickTop="1" thickBot="1" x14ac:dyDescent="0.3">
      <c r="A72" s="733"/>
      <c r="B72" s="733"/>
      <c r="C72" s="735"/>
      <c r="D72" s="735"/>
      <c r="E72" s="734"/>
      <c r="F72" s="734"/>
      <c r="G72" s="734"/>
      <c r="H72" s="775"/>
      <c r="I72" s="737"/>
      <c r="J72" s="737"/>
      <c r="K72" s="737"/>
      <c r="L72" s="737"/>
      <c r="M72" s="737"/>
      <c r="N72" s="737"/>
      <c r="O72" s="737"/>
      <c r="P72" s="737"/>
      <c r="Q72" s="737"/>
      <c r="R72" s="737"/>
      <c r="S72" s="737"/>
      <c r="T72" s="737"/>
      <c r="U72" s="737"/>
      <c r="V72" s="737"/>
      <c r="W72" s="737"/>
      <c r="X72" s="737"/>
      <c r="Y72" s="738">
        <f t="shared" si="8"/>
        <v>0</v>
      </c>
      <c r="Z72" s="738">
        <f t="shared" si="9"/>
        <v>0</v>
      </c>
      <c r="AA72" s="738">
        <f t="shared" si="10"/>
        <v>0</v>
      </c>
      <c r="AB72" s="738">
        <f t="shared" si="11"/>
        <v>0</v>
      </c>
      <c r="AC72" s="727"/>
    </row>
    <row r="73" spans="1:29" ht="16.5" thickTop="1" thickBot="1" x14ac:dyDescent="0.3">
      <c r="A73" s="733"/>
      <c r="B73" s="733"/>
      <c r="C73" s="735"/>
      <c r="D73" s="735"/>
      <c r="E73" s="734"/>
      <c r="F73" s="734"/>
      <c r="G73" s="734"/>
      <c r="H73" s="775"/>
      <c r="I73" s="737"/>
      <c r="J73" s="737"/>
      <c r="K73" s="737"/>
      <c r="L73" s="737"/>
      <c r="M73" s="737"/>
      <c r="N73" s="737"/>
      <c r="O73" s="737"/>
      <c r="P73" s="737"/>
      <c r="Q73" s="737"/>
      <c r="R73" s="737"/>
      <c r="S73" s="737"/>
      <c r="T73" s="737"/>
      <c r="U73" s="737"/>
      <c r="V73" s="737"/>
      <c r="W73" s="737"/>
      <c r="X73" s="737"/>
      <c r="Y73" s="738">
        <f t="shared" si="8"/>
        <v>0</v>
      </c>
      <c r="Z73" s="738">
        <f t="shared" si="9"/>
        <v>0</v>
      </c>
      <c r="AA73" s="738">
        <f t="shared" si="10"/>
        <v>0</v>
      </c>
      <c r="AB73" s="738">
        <f t="shared" si="11"/>
        <v>0</v>
      </c>
      <c r="AC73" s="727"/>
    </row>
    <row r="74" spans="1:29" ht="16.5" thickTop="1" thickBot="1" x14ac:dyDescent="0.3">
      <c r="A74" s="733"/>
      <c r="B74" s="733"/>
      <c r="C74" s="735"/>
      <c r="D74" s="735"/>
      <c r="E74" s="734"/>
      <c r="F74" s="734"/>
      <c r="G74" s="734"/>
      <c r="H74" s="775"/>
      <c r="I74" s="737"/>
      <c r="J74" s="737"/>
      <c r="K74" s="737"/>
      <c r="L74" s="737"/>
      <c r="M74" s="737"/>
      <c r="N74" s="737"/>
      <c r="O74" s="737"/>
      <c r="P74" s="737"/>
      <c r="Q74" s="737"/>
      <c r="R74" s="737"/>
      <c r="S74" s="737"/>
      <c r="T74" s="737"/>
      <c r="U74" s="737"/>
      <c r="V74" s="737"/>
      <c r="W74" s="737"/>
      <c r="X74" s="737"/>
      <c r="Y74" s="738">
        <f t="shared" si="8"/>
        <v>0</v>
      </c>
      <c r="Z74" s="738">
        <f t="shared" si="9"/>
        <v>0</v>
      </c>
      <c r="AA74" s="738">
        <f t="shared" si="10"/>
        <v>0</v>
      </c>
      <c r="AB74" s="738">
        <f t="shared" si="11"/>
        <v>0</v>
      </c>
      <c r="AC74" s="727"/>
    </row>
    <row r="75" spans="1:29" ht="16.5" thickTop="1" thickBot="1" x14ac:dyDescent="0.3">
      <c r="A75" s="733"/>
      <c r="B75" s="733"/>
      <c r="C75" s="735"/>
      <c r="D75" s="735"/>
      <c r="E75" s="734"/>
      <c r="F75" s="734"/>
      <c r="G75" s="734"/>
      <c r="H75" s="775"/>
      <c r="I75" s="737"/>
      <c r="J75" s="737"/>
      <c r="K75" s="737"/>
      <c r="L75" s="737"/>
      <c r="M75" s="737"/>
      <c r="N75" s="737"/>
      <c r="O75" s="737"/>
      <c r="P75" s="737"/>
      <c r="Q75" s="737"/>
      <c r="R75" s="737"/>
      <c r="S75" s="737"/>
      <c r="T75" s="737"/>
      <c r="U75" s="737"/>
      <c r="V75" s="737"/>
      <c r="W75" s="737"/>
      <c r="X75" s="737"/>
      <c r="Y75" s="738">
        <f t="shared" si="8"/>
        <v>0</v>
      </c>
      <c r="Z75" s="738">
        <f t="shared" si="9"/>
        <v>0</v>
      </c>
      <c r="AA75" s="738">
        <f t="shared" si="10"/>
        <v>0</v>
      </c>
      <c r="AB75" s="738">
        <f t="shared" si="11"/>
        <v>0</v>
      </c>
      <c r="AC75" s="727"/>
    </row>
    <row r="76" spans="1:29" ht="16.5" thickTop="1" thickBot="1" x14ac:dyDescent="0.3">
      <c r="A76" s="783"/>
      <c r="B76" s="783"/>
      <c r="C76" s="784"/>
      <c r="D76" s="784"/>
      <c r="E76" s="784"/>
      <c r="F76" s="784"/>
      <c r="G76" s="784"/>
      <c r="H76" s="785" t="s">
        <v>1839</v>
      </c>
      <c r="I76" s="786">
        <f t="shared" ref="I76:X76" si="32">+I47+I37+I4</f>
        <v>0</v>
      </c>
      <c r="J76" s="787">
        <f t="shared" si="32"/>
        <v>0</v>
      </c>
      <c r="K76" s="787">
        <f t="shared" si="32"/>
        <v>0</v>
      </c>
      <c r="L76" s="787">
        <f t="shared" si="32"/>
        <v>0</v>
      </c>
      <c r="M76" s="787">
        <f t="shared" si="32"/>
        <v>0</v>
      </c>
      <c r="N76" s="787">
        <f t="shared" si="32"/>
        <v>0</v>
      </c>
      <c r="O76" s="787">
        <f t="shared" si="32"/>
        <v>0</v>
      </c>
      <c r="P76" s="787">
        <f t="shared" si="32"/>
        <v>0</v>
      </c>
      <c r="Q76" s="787">
        <f t="shared" si="32"/>
        <v>0</v>
      </c>
      <c r="R76" s="787">
        <f t="shared" si="32"/>
        <v>0</v>
      </c>
      <c r="S76" s="787">
        <f t="shared" si="32"/>
        <v>0</v>
      </c>
      <c r="T76" s="787">
        <f t="shared" si="32"/>
        <v>0</v>
      </c>
      <c r="U76" s="787">
        <f t="shared" si="32"/>
        <v>0</v>
      </c>
      <c r="V76" s="787">
        <f t="shared" si="32"/>
        <v>0</v>
      </c>
      <c r="W76" s="787">
        <f t="shared" si="32"/>
        <v>0</v>
      </c>
      <c r="X76" s="787">
        <f t="shared" si="32"/>
        <v>0</v>
      </c>
      <c r="Y76" s="787">
        <f t="shared" ref="Y76" si="33">+I76+M76+Q76+U76</f>
        <v>0</v>
      </c>
      <c r="Z76" s="787">
        <f t="shared" ref="Z76" si="34">+J76+N76+R76+V76</f>
        <v>0</v>
      </c>
      <c r="AA76" s="787">
        <f t="shared" ref="AA76" si="35">+K76+O76+S76+W76</f>
        <v>0</v>
      </c>
      <c r="AB76" s="787">
        <f t="shared" ref="AB76" si="36">+L76+P76+T76+X76</f>
        <v>0</v>
      </c>
      <c r="AC76" s="727"/>
    </row>
    <row r="77" spans="1:29" ht="15.75" thickTop="1" x14ac:dyDescent="0.25"/>
  </sheetData>
  <mergeCells count="13">
    <mergeCell ref="U2:X2"/>
    <mergeCell ref="Y2:AB2"/>
    <mergeCell ref="H2:H3"/>
    <mergeCell ref="I2:L2"/>
    <mergeCell ref="A2:A3"/>
    <mergeCell ref="B2:B3"/>
    <mergeCell ref="C2:C3"/>
    <mergeCell ref="D2:D3"/>
    <mergeCell ref="E2:E3"/>
    <mergeCell ref="F2:F3"/>
    <mergeCell ref="G2:G3"/>
    <mergeCell ref="M2:P2"/>
    <mergeCell ref="Q2:T2"/>
  </mergeCells>
  <printOptions horizontalCentered="1" verticalCentered="1"/>
  <pageMargins left="0.78740157480314965" right="0.78740157480314965" top="0.98425196850393704" bottom="0.98425196850393704" header="0" footer="0"/>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sqref="A1:XFD1048576"/>
    </sheetView>
  </sheetViews>
  <sheetFormatPr baseColWidth="10" defaultRowHeight="15" x14ac:dyDescent="0.25"/>
  <cols>
    <col min="1" max="1" width="50.28515625" style="718" customWidth="1"/>
    <col min="2" max="2" width="68.42578125" style="718" customWidth="1"/>
    <col min="3" max="16384" width="11.42578125" style="718"/>
  </cols>
  <sheetData>
    <row r="1" spans="1:2" ht="15.75" thickBot="1" x14ac:dyDescent="0.3">
      <c r="A1" s="923"/>
      <c r="B1" s="923"/>
    </row>
    <row r="2" spans="1:2" ht="15.75" thickBot="1" x14ac:dyDescent="0.3">
      <c r="A2" s="934" t="s">
        <v>1905</v>
      </c>
      <c r="B2" s="924"/>
    </row>
    <row r="3" spans="1:2" ht="15.75" thickBot="1" x14ac:dyDescent="0.3">
      <c r="A3" s="925" t="s">
        <v>1277</v>
      </c>
      <c r="B3" s="926"/>
    </row>
    <row r="4" spans="1:2" ht="15.75" thickBot="1" x14ac:dyDescent="0.3">
      <c r="A4" s="789" t="s">
        <v>1876</v>
      </c>
      <c r="B4" s="789" t="s">
        <v>1279</v>
      </c>
    </row>
    <row r="5" spans="1:2" ht="26.25" thickBot="1" x14ac:dyDescent="0.3">
      <c r="A5" s="790" t="s">
        <v>1877</v>
      </c>
      <c r="B5" s="791" t="s">
        <v>1878</v>
      </c>
    </row>
    <row r="6" spans="1:2" ht="16.5" thickTop="1" thickBot="1" x14ac:dyDescent="0.3">
      <c r="A6" s="792" t="s">
        <v>1879</v>
      </c>
      <c r="B6" s="791" t="s">
        <v>1906</v>
      </c>
    </row>
    <row r="7" spans="1:2" ht="78" thickTop="1" thickBot="1" x14ac:dyDescent="0.3">
      <c r="A7" s="799" t="s">
        <v>1907</v>
      </c>
      <c r="B7" s="791" t="s">
        <v>1908</v>
      </c>
    </row>
    <row r="8" spans="1:2" ht="90.75" thickTop="1" thickBot="1" x14ac:dyDescent="0.3">
      <c r="A8" s="799" t="s">
        <v>1909</v>
      </c>
      <c r="B8" s="791" t="s">
        <v>1910</v>
      </c>
    </row>
    <row r="9" spans="1:2" ht="90.75" thickTop="1" thickBot="1" x14ac:dyDescent="0.3">
      <c r="A9" s="799" t="s">
        <v>1911</v>
      </c>
      <c r="B9" s="791" t="s">
        <v>1912</v>
      </c>
    </row>
    <row r="10" spans="1:2" ht="90.75" thickTop="1" thickBot="1" x14ac:dyDescent="0.3">
      <c r="A10" s="799" t="s">
        <v>1913</v>
      </c>
      <c r="B10" s="791" t="s">
        <v>1914</v>
      </c>
    </row>
    <row r="11" spans="1:2" ht="27" thickTop="1" thickBot="1" x14ac:dyDescent="0.3">
      <c r="A11" s="799" t="s">
        <v>1915</v>
      </c>
      <c r="B11" s="791" t="s">
        <v>1916</v>
      </c>
    </row>
    <row r="12" spans="1:2" ht="27" thickTop="1" thickBot="1" x14ac:dyDescent="0.3">
      <c r="A12" s="799" t="s">
        <v>1917</v>
      </c>
      <c r="B12" s="791" t="s">
        <v>1904</v>
      </c>
    </row>
    <row r="13" spans="1:2" ht="15.75" thickTop="1" x14ac:dyDescent="0.25"/>
  </sheetData>
  <mergeCells count="3">
    <mergeCell ref="A1:B1"/>
    <mergeCell ref="A2:B2"/>
    <mergeCell ref="A3:B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zoomScale="96" zoomScaleNormal="96" workbookViewId="0">
      <pane ySplit="5" topLeftCell="A27" activePane="bottomLeft" state="frozen"/>
      <selection activeCell="D4" sqref="D4"/>
      <selection pane="bottomLeft" activeCell="G35" sqref="G35"/>
    </sheetView>
  </sheetViews>
  <sheetFormatPr baseColWidth="10" defaultRowHeight="15" x14ac:dyDescent="0.25"/>
  <cols>
    <col min="1" max="1" width="3.5703125" bestFit="1" customWidth="1"/>
    <col min="2" max="2" width="62.42578125" customWidth="1"/>
    <col min="3" max="3" width="16.140625" customWidth="1"/>
    <col min="4" max="6" width="6.140625" customWidth="1"/>
    <col min="7" max="7" width="3.5703125" customWidth="1"/>
    <col min="8" max="8" width="6.140625" style="416" hidden="1" customWidth="1"/>
    <col min="9" max="9" width="5.42578125" style="416" hidden="1" customWidth="1"/>
    <col min="10" max="10" width="7" style="416" hidden="1" customWidth="1"/>
    <col min="11" max="11" width="4.28515625" hidden="1" customWidth="1"/>
    <col min="12" max="12" width="15" style="416" customWidth="1"/>
    <col min="13" max="14" width="22.42578125" style="416" customWidth="1"/>
    <col min="15" max="15" width="1.85546875" style="416" customWidth="1"/>
  </cols>
  <sheetData>
    <row r="1" spans="1:18" s="558" customFormat="1" ht="130.5" customHeight="1" thickBot="1" x14ac:dyDescent="0.3">
      <c r="A1" s="935"/>
      <c r="B1" s="936"/>
      <c r="C1" s="936"/>
      <c r="D1" s="936"/>
      <c r="E1" s="936"/>
      <c r="F1" s="936"/>
      <c r="G1" s="936"/>
      <c r="H1" s="936"/>
      <c r="I1" s="936"/>
      <c r="J1" s="936"/>
      <c r="K1" s="936"/>
      <c r="L1" s="936"/>
      <c r="M1" s="936"/>
      <c r="N1" s="936"/>
      <c r="O1" s="936"/>
      <c r="P1" s="937"/>
      <c r="Q1"/>
      <c r="R1"/>
    </row>
    <row r="2" spans="1:18" s="559" customFormat="1" ht="16.5" thickBot="1" x14ac:dyDescent="0.3">
      <c r="A2" s="943">
        <f>'Datos Generales'!C5</f>
        <v>0</v>
      </c>
      <c r="B2" s="944"/>
      <c r="C2" s="944"/>
      <c r="D2" s="944"/>
      <c r="E2" s="944"/>
      <c r="F2" s="944"/>
      <c r="G2" s="944"/>
      <c r="H2" s="944"/>
      <c r="I2" s="944"/>
      <c r="J2" s="944"/>
      <c r="K2" s="944"/>
      <c r="L2" s="944"/>
      <c r="M2" s="944"/>
      <c r="N2" s="944"/>
      <c r="O2" s="944"/>
      <c r="P2" s="945"/>
      <c r="Q2"/>
      <c r="R2"/>
    </row>
    <row r="3" spans="1:18" s="559" customFormat="1" ht="16.5" thickBot="1" x14ac:dyDescent="0.3">
      <c r="A3" s="938" t="s">
        <v>1359</v>
      </c>
      <c r="B3" s="939"/>
      <c r="C3" s="939"/>
      <c r="D3" s="939"/>
      <c r="E3" s="939"/>
      <c r="F3" s="939"/>
      <c r="G3" s="939"/>
      <c r="H3" s="939"/>
      <c r="I3" s="939"/>
      <c r="J3" s="939"/>
      <c r="K3" s="939"/>
      <c r="L3" s="939"/>
      <c r="M3" s="939"/>
      <c r="N3" s="939"/>
      <c r="O3" s="939"/>
      <c r="P3" s="940"/>
      <c r="Q3"/>
      <c r="R3"/>
    </row>
    <row r="4" spans="1:18" s="559" customFormat="1" ht="30.75" customHeight="1" thickBot="1" x14ac:dyDescent="0.3">
      <c r="A4" s="941" t="s">
        <v>1358</v>
      </c>
      <c r="B4" s="942"/>
      <c r="C4" s="622">
        <f>'Datos Generales'!C6</f>
        <v>0</v>
      </c>
      <c r="D4" s="622"/>
      <c r="E4" s="622"/>
      <c r="F4" s="622"/>
      <c r="G4" s="622"/>
      <c r="H4" s="622"/>
      <c r="I4" s="622"/>
      <c r="J4" s="622"/>
      <c r="K4" s="622"/>
      <c r="L4" s="624"/>
      <c r="M4" s="624"/>
      <c r="N4" s="624"/>
      <c r="O4" s="624"/>
      <c r="P4" s="625"/>
      <c r="Q4"/>
      <c r="R4"/>
    </row>
    <row r="5" spans="1:18" ht="30" customHeight="1" x14ac:dyDescent="0.25">
      <c r="A5" s="523" t="s">
        <v>19</v>
      </c>
      <c r="B5" s="523" t="s">
        <v>1181</v>
      </c>
      <c r="C5" s="524">
        <v>2020</v>
      </c>
      <c r="D5" s="530">
        <v>2021</v>
      </c>
      <c r="E5" s="530">
        <v>2022</v>
      </c>
      <c r="F5" s="530">
        <v>2023</v>
      </c>
      <c r="H5" s="521" t="s">
        <v>1241</v>
      </c>
      <c r="I5" s="521" t="s">
        <v>1242</v>
      </c>
      <c r="J5" s="521" t="s">
        <v>55</v>
      </c>
      <c r="L5" s="522" t="s">
        <v>1239</v>
      </c>
      <c r="M5" s="522" t="s">
        <v>1243</v>
      </c>
      <c r="N5" s="533" t="s">
        <v>55</v>
      </c>
      <c r="O5" s="536" t="s">
        <v>882</v>
      </c>
      <c r="P5" s="534"/>
    </row>
    <row r="6" spans="1:18" ht="45" customHeight="1" x14ac:dyDescent="0.25">
      <c r="A6" s="360" t="s">
        <v>1146</v>
      </c>
      <c r="B6" s="361" t="s">
        <v>1147</v>
      </c>
      <c r="C6" s="551" t="str">
        <f ca="1">+'1POMCAS'!D8</f>
        <v>N.A.</v>
      </c>
      <c r="D6" s="531"/>
      <c r="E6" s="532"/>
      <c r="F6" s="532"/>
      <c r="H6" s="529">
        <f>'1POMCAS'!F11</f>
        <v>0</v>
      </c>
      <c r="I6" s="529">
        <f>+'1POMCAS'!E12</f>
        <v>2.4</v>
      </c>
      <c r="J6" s="529">
        <f>+'1POMCAS'!E13</f>
        <v>0</v>
      </c>
      <c r="L6" s="553">
        <f t="shared" ref="L6:L32" ca="1" si="0">IF(ISNUMBER(C6),"",H6)</f>
        <v>0</v>
      </c>
      <c r="M6" s="553" t="str">
        <f t="shared" ref="M6:M32" si="1">IF(ISNUMBER(I6),"",I6)</f>
        <v/>
      </c>
      <c r="N6" s="554" t="str">
        <f t="shared" ref="N6:N32" si="2">IF(ISNUMBER(J6),"",J6)</f>
        <v/>
      </c>
      <c r="O6" s="537" t="s">
        <v>882</v>
      </c>
      <c r="P6" s="535"/>
    </row>
    <row r="7" spans="1:18" ht="25.5" x14ac:dyDescent="0.25">
      <c r="A7" s="360" t="s">
        <v>1148</v>
      </c>
      <c r="B7" s="361" t="s">
        <v>131</v>
      </c>
      <c r="C7" s="552" t="str">
        <f>+'2PORH'!D8</f>
        <v>N.A.</v>
      </c>
      <c r="D7" s="532"/>
      <c r="E7" s="532"/>
      <c r="F7" s="532"/>
      <c r="H7" s="529">
        <f>+'2PORH'!F11</f>
        <v>0</v>
      </c>
      <c r="I7" s="529">
        <f>+'2PORH'!E12</f>
        <v>2.4</v>
      </c>
      <c r="J7" s="529">
        <f>+'2PORH'!E13</f>
        <v>0</v>
      </c>
      <c r="L7" s="553">
        <f t="shared" si="0"/>
        <v>0</v>
      </c>
      <c r="M7" s="553" t="str">
        <f t="shared" si="1"/>
        <v/>
      </c>
      <c r="N7" s="554" t="str">
        <f t="shared" si="2"/>
        <v/>
      </c>
      <c r="O7" s="537" t="s">
        <v>882</v>
      </c>
      <c r="P7" s="535"/>
    </row>
    <row r="8" spans="1:18" ht="25.5" x14ac:dyDescent="0.25">
      <c r="A8" s="360" t="s">
        <v>1149</v>
      </c>
      <c r="B8" s="361" t="s">
        <v>162</v>
      </c>
      <c r="C8" s="552">
        <f>+'3PSMV'!D8</f>
        <v>1</v>
      </c>
      <c r="D8" s="532"/>
      <c r="E8" s="532"/>
      <c r="F8" s="532"/>
      <c r="H8" s="529">
        <f>+'3PSMV'!F11</f>
        <v>0</v>
      </c>
      <c r="I8" s="529">
        <f>+'3PSMV'!E12</f>
        <v>0</v>
      </c>
      <c r="J8" s="529">
        <f>+'3PSMV'!E13</f>
        <v>0</v>
      </c>
      <c r="L8" s="553" t="str">
        <f t="shared" si="0"/>
        <v/>
      </c>
      <c r="M8" s="553" t="str">
        <f t="shared" si="1"/>
        <v/>
      </c>
      <c r="N8" s="554" t="str">
        <f t="shared" si="2"/>
        <v/>
      </c>
      <c r="O8" s="537" t="s">
        <v>882</v>
      </c>
      <c r="P8" s="535"/>
    </row>
    <row r="9" spans="1:18" ht="24" x14ac:dyDescent="0.25">
      <c r="A9" s="360" t="s">
        <v>1150</v>
      </c>
      <c r="B9" s="361" t="s">
        <v>183</v>
      </c>
      <c r="C9" s="552" t="str">
        <f>+'4UsoAguas'!D8</f>
        <v>N.A.</v>
      </c>
      <c r="D9" s="532"/>
      <c r="E9" s="532"/>
      <c r="F9" s="532"/>
      <c r="H9" s="529">
        <f>+'4UsoAguas'!F11</f>
        <v>0</v>
      </c>
      <c r="I9" s="529">
        <f>+'4UsoAguas'!E12</f>
        <v>2.4</v>
      </c>
      <c r="J9" s="529" t="str">
        <f>+'4UsoAguas'!E13</f>
        <v>No se programó meta para el 2020</v>
      </c>
      <c r="L9" s="553">
        <f t="shared" si="0"/>
        <v>0</v>
      </c>
      <c r="M9" s="553" t="str">
        <f t="shared" si="1"/>
        <v/>
      </c>
      <c r="N9" s="554" t="str">
        <f t="shared" si="2"/>
        <v>No se programó meta para el 2020</v>
      </c>
      <c r="O9" s="537" t="s">
        <v>882</v>
      </c>
      <c r="P9" s="535"/>
    </row>
    <row r="10" spans="1:18" ht="25.5" x14ac:dyDescent="0.25">
      <c r="A10" s="360" t="s">
        <v>1151</v>
      </c>
      <c r="B10" s="361" t="s">
        <v>200</v>
      </c>
      <c r="C10" s="552">
        <f>+'5PUEAA'!D8</f>
        <v>0.19047619047619047</v>
      </c>
      <c r="D10" s="532"/>
      <c r="E10" s="532"/>
      <c r="F10" s="532"/>
      <c r="H10" s="529">
        <f>+'5PUEAA'!F11</f>
        <v>0</v>
      </c>
      <c r="I10" s="529">
        <f>+'5PUEAA'!E12</f>
        <v>2.4</v>
      </c>
      <c r="J10" s="529">
        <f>+'5PUEAA'!E13</f>
        <v>0</v>
      </c>
      <c r="L10" s="553" t="str">
        <f t="shared" si="0"/>
        <v/>
      </c>
      <c r="M10" s="553" t="str">
        <f t="shared" si="1"/>
        <v/>
      </c>
      <c r="N10" s="554" t="str">
        <f t="shared" si="2"/>
        <v/>
      </c>
      <c r="O10" s="537" t="s">
        <v>882</v>
      </c>
      <c r="P10" s="535"/>
    </row>
    <row r="11" spans="1:18" ht="38.25" x14ac:dyDescent="0.25">
      <c r="A11" s="360" t="s">
        <v>1152</v>
      </c>
      <c r="B11" s="361" t="s">
        <v>220</v>
      </c>
      <c r="C11" s="552">
        <f>+'6POMCASejec'!D8</f>
        <v>0.48148148148148145</v>
      </c>
      <c r="D11" s="532"/>
      <c r="E11" s="532"/>
      <c r="F11" s="532"/>
      <c r="H11" s="529">
        <f>+'6POMCASejec'!F11</f>
        <v>0</v>
      </c>
      <c r="I11" s="529">
        <f>+'6POMCASejec'!E12</f>
        <v>2.4</v>
      </c>
      <c r="J11" s="529">
        <f>+'6POMCASejec'!E13</f>
        <v>0</v>
      </c>
      <c r="L11" s="553" t="str">
        <f t="shared" si="0"/>
        <v/>
      </c>
      <c r="M11" s="553" t="str">
        <f t="shared" si="1"/>
        <v/>
      </c>
      <c r="N11" s="554" t="str">
        <f t="shared" si="2"/>
        <v/>
      </c>
      <c r="O11" s="537" t="s">
        <v>882</v>
      </c>
      <c r="P11" s="535"/>
    </row>
    <row r="12" spans="1:18" ht="38.25" x14ac:dyDescent="0.25">
      <c r="A12" s="360" t="s">
        <v>1153</v>
      </c>
      <c r="B12" s="361" t="s">
        <v>280</v>
      </c>
      <c r="C12" s="552">
        <f>+'7Clima'!D8</f>
        <v>1</v>
      </c>
      <c r="D12" s="532"/>
      <c r="E12" s="532"/>
      <c r="F12" s="532"/>
      <c r="H12" s="529">
        <f>+'7Clima'!F11</f>
        <v>0</v>
      </c>
      <c r="I12" s="529">
        <f>+'7Clima'!E12</f>
        <v>0</v>
      </c>
      <c r="J12" s="529">
        <f>+'7Clima'!E13</f>
        <v>0</v>
      </c>
      <c r="L12" s="553" t="str">
        <f t="shared" si="0"/>
        <v/>
      </c>
      <c r="M12" s="553" t="str">
        <f t="shared" si="1"/>
        <v/>
      </c>
      <c r="N12" s="554" t="str">
        <f t="shared" si="2"/>
        <v/>
      </c>
      <c r="O12" s="537" t="s">
        <v>882</v>
      </c>
      <c r="P12" s="535"/>
    </row>
    <row r="13" spans="1:18" x14ac:dyDescent="0.25">
      <c r="A13" s="360" t="s">
        <v>1154</v>
      </c>
      <c r="B13" s="361" t="s">
        <v>314</v>
      </c>
      <c r="C13" s="552" t="str">
        <f>+'8Suelo'!D8</f>
        <v>N.A.</v>
      </c>
      <c r="D13" s="532"/>
      <c r="E13" s="532"/>
      <c r="F13" s="532"/>
      <c r="H13" s="529">
        <f>+'8Suelo'!F11</f>
        <v>0</v>
      </c>
      <c r="I13" s="529">
        <f>+'8Suelo'!E12</f>
        <v>0</v>
      </c>
      <c r="J13" s="529">
        <f>+'8Suelo'!E13</f>
        <v>0</v>
      </c>
      <c r="L13" s="553">
        <f t="shared" si="0"/>
        <v>0</v>
      </c>
      <c r="M13" s="553" t="str">
        <f t="shared" si="1"/>
        <v/>
      </c>
      <c r="N13" s="554" t="str">
        <f t="shared" si="2"/>
        <v/>
      </c>
      <c r="O13" s="537" t="s">
        <v>882</v>
      </c>
      <c r="P13" s="535"/>
    </row>
    <row r="14" spans="1:18" ht="25.5" x14ac:dyDescent="0.25">
      <c r="A14" s="360" t="s">
        <v>1155</v>
      </c>
      <c r="B14" s="361" t="s">
        <v>348</v>
      </c>
      <c r="C14" s="552" t="str">
        <f>+'9RUNAP'!D9</f>
        <v>N.A.</v>
      </c>
      <c r="D14" s="532"/>
      <c r="E14" s="532"/>
      <c r="F14" s="532"/>
      <c r="H14" s="529">
        <f>+'9RUNAP'!F12</f>
        <v>0</v>
      </c>
      <c r="I14" s="529">
        <f>+'9RUNAP'!E13</f>
        <v>5.4</v>
      </c>
      <c r="J14" s="529">
        <f>+'9RUNAP'!E14</f>
        <v>0</v>
      </c>
      <c r="L14" s="553">
        <f t="shared" si="0"/>
        <v>0</v>
      </c>
      <c r="M14" s="553" t="str">
        <f t="shared" si="1"/>
        <v/>
      </c>
      <c r="N14" s="554" t="str">
        <f t="shared" si="2"/>
        <v/>
      </c>
      <c r="O14" s="537" t="s">
        <v>882</v>
      </c>
      <c r="P14" s="535"/>
    </row>
    <row r="15" spans="1:18" ht="25.5" x14ac:dyDescent="0.25">
      <c r="A15" s="360" t="s">
        <v>1156</v>
      </c>
      <c r="B15" s="361" t="s">
        <v>396</v>
      </c>
      <c r="C15" s="552" t="str">
        <f>'10Paramos'!D8</f>
        <v>N.A.</v>
      </c>
      <c r="D15" s="532"/>
      <c r="E15" s="532"/>
      <c r="F15" s="532"/>
      <c r="H15" s="529">
        <f>'10Paramos'!F11</f>
        <v>0</v>
      </c>
      <c r="I15" s="529">
        <f>'10Paramos'!E12</f>
        <v>5.4</v>
      </c>
      <c r="J15" s="529">
        <f>'10Paramos'!E13</f>
        <v>0</v>
      </c>
      <c r="L15" s="553">
        <f t="shared" si="0"/>
        <v>0</v>
      </c>
      <c r="M15" s="553" t="str">
        <f t="shared" si="1"/>
        <v/>
      </c>
      <c r="N15" s="554" t="str">
        <f t="shared" si="2"/>
        <v/>
      </c>
      <c r="O15" s="537" t="s">
        <v>882</v>
      </c>
      <c r="P15" s="535"/>
    </row>
    <row r="16" spans="1:18" x14ac:dyDescent="0.25">
      <c r="A16" s="360" t="s">
        <v>1157</v>
      </c>
      <c r="B16" s="361" t="s">
        <v>418</v>
      </c>
      <c r="C16" s="552" t="str">
        <f>+'11Forest'!D8</f>
        <v>SIN INFORMACION</v>
      </c>
      <c r="D16" s="532"/>
      <c r="E16" s="532"/>
      <c r="F16" s="532"/>
      <c r="H16" s="529">
        <f>+'11Forest'!F11</f>
        <v>0</v>
      </c>
      <c r="I16" s="529">
        <f>+'11Forest'!E12</f>
        <v>5.2</v>
      </c>
      <c r="J16" s="529">
        <f>+'11Forest'!E13</f>
        <v>0</v>
      </c>
      <c r="L16" s="553">
        <f t="shared" si="0"/>
        <v>0</v>
      </c>
      <c r="M16" s="553" t="str">
        <f t="shared" si="1"/>
        <v/>
      </c>
      <c r="N16" s="554" t="str">
        <f t="shared" si="2"/>
        <v/>
      </c>
      <c r="O16" s="537" t="s">
        <v>882</v>
      </c>
      <c r="P16" s="535"/>
    </row>
    <row r="17" spans="1:16" x14ac:dyDescent="0.25">
      <c r="A17" s="360" t="s">
        <v>1158</v>
      </c>
      <c r="B17" s="361" t="s">
        <v>449</v>
      </c>
      <c r="C17" s="552">
        <f>+'12PlanesAP'!D8</f>
        <v>1</v>
      </c>
      <c r="D17" s="532"/>
      <c r="E17" s="532"/>
      <c r="F17" s="532"/>
      <c r="H17" s="529">
        <f>+'12PlanesAP'!F11</f>
        <v>0</v>
      </c>
      <c r="I17" s="529">
        <f>+'12PlanesAP'!E12</f>
        <v>5.4</v>
      </c>
      <c r="J17" s="529">
        <f>+'12PlanesAP'!E13</f>
        <v>0</v>
      </c>
      <c r="L17" s="553" t="str">
        <f t="shared" si="0"/>
        <v/>
      </c>
      <c r="M17" s="553" t="str">
        <f t="shared" si="1"/>
        <v/>
      </c>
      <c r="N17" s="554" t="str">
        <f t="shared" si="2"/>
        <v/>
      </c>
      <c r="O17" s="537" t="s">
        <v>882</v>
      </c>
      <c r="P17" s="535"/>
    </row>
    <row r="18" spans="1:16" ht="25.5" x14ac:dyDescent="0.25">
      <c r="A18" s="360" t="s">
        <v>1159</v>
      </c>
      <c r="B18" s="361" t="s">
        <v>480</v>
      </c>
      <c r="C18" s="552">
        <f>+'13Amenaz'!D8</f>
        <v>1</v>
      </c>
      <c r="D18" s="532"/>
      <c r="E18" s="532"/>
      <c r="F18" s="532"/>
      <c r="H18" s="529">
        <f>+'13Amenaz'!F11</f>
        <v>0</v>
      </c>
      <c r="I18" s="529">
        <f>+'13Amenaz'!E12</f>
        <v>0</v>
      </c>
      <c r="J18" s="529">
        <f>+'13Amenaz'!E13</f>
        <v>0</v>
      </c>
      <c r="L18" s="553" t="str">
        <f t="shared" si="0"/>
        <v/>
      </c>
      <c r="M18" s="553" t="str">
        <f t="shared" si="1"/>
        <v/>
      </c>
      <c r="N18" s="554" t="str">
        <f t="shared" si="2"/>
        <v/>
      </c>
      <c r="O18" s="537" t="s">
        <v>882</v>
      </c>
      <c r="P18" s="535"/>
    </row>
    <row r="19" spans="1:16" ht="25.5" x14ac:dyDescent="0.25">
      <c r="A19" s="360" t="s">
        <v>1160</v>
      </c>
      <c r="B19" s="361" t="s">
        <v>526</v>
      </c>
      <c r="C19" s="552">
        <f>+'14Invasor'!D8</f>
        <v>1</v>
      </c>
      <c r="D19" s="532"/>
      <c r="E19" s="532"/>
      <c r="F19" s="532"/>
      <c r="H19" s="529">
        <f>+'14Invasor'!F11</f>
        <v>0</v>
      </c>
      <c r="I19" s="529">
        <f>+'14Invasor'!E12</f>
        <v>0</v>
      </c>
      <c r="J19" s="529">
        <f>+'14Invasor'!E13</f>
        <v>0</v>
      </c>
      <c r="L19" s="553" t="str">
        <f t="shared" si="0"/>
        <v/>
      </c>
      <c r="M19" s="553" t="str">
        <f t="shared" si="1"/>
        <v/>
      </c>
      <c r="N19" s="554" t="str">
        <f t="shared" si="2"/>
        <v/>
      </c>
      <c r="O19" s="537" t="s">
        <v>882</v>
      </c>
      <c r="P19" s="535"/>
    </row>
    <row r="20" spans="1:16" ht="36" x14ac:dyDescent="0.25">
      <c r="A20" s="360" t="s">
        <v>1161</v>
      </c>
      <c r="B20" s="361" t="s">
        <v>557</v>
      </c>
      <c r="C20" s="552" t="str">
        <f>+'15Restaura'!D8</f>
        <v>SIN INFORMACION</v>
      </c>
      <c r="D20" s="532"/>
      <c r="E20" s="532"/>
      <c r="F20" s="532"/>
      <c r="H20" s="529" t="str">
        <f>+'15Restaura'!F11</f>
        <v>Acuerdo 05/2020 por medio del Cual se aprueba el Plan de Acción 2020-2023</v>
      </c>
      <c r="I20" s="529">
        <f>+'15Restaura'!E12</f>
        <v>0</v>
      </c>
      <c r="J20" s="529" t="str">
        <f>+'15Restaura'!E13</f>
        <v>Para el periodo 2020, no se programó meta para este indicador</v>
      </c>
      <c r="L20" s="553" t="str">
        <f t="shared" si="0"/>
        <v>Acuerdo 05/2020 por medio del Cual se aprueba el Plan de Acción 2020-2023</v>
      </c>
      <c r="M20" s="553" t="str">
        <f t="shared" si="1"/>
        <v/>
      </c>
      <c r="N20" s="554" t="str">
        <f t="shared" si="2"/>
        <v>Para el periodo 2020, no se programó meta para este indicador</v>
      </c>
      <c r="O20" s="537" t="s">
        <v>882</v>
      </c>
      <c r="P20" s="535"/>
    </row>
    <row r="21" spans="1:16" x14ac:dyDescent="0.25">
      <c r="A21" s="360" t="s">
        <v>1162</v>
      </c>
      <c r="B21" s="361" t="s">
        <v>585</v>
      </c>
      <c r="C21" s="552">
        <f>+'16MIZC'!D8</f>
        <v>0</v>
      </c>
      <c r="D21" s="532"/>
      <c r="E21" s="532"/>
      <c r="F21" s="532"/>
      <c r="H21" s="529">
        <f>+'16MIZC'!F11</f>
        <v>0</v>
      </c>
      <c r="I21" s="529">
        <f>+'16MIZC'!E12</f>
        <v>0</v>
      </c>
      <c r="J21" s="529">
        <f>+'16MIZC'!E13</f>
        <v>0</v>
      </c>
      <c r="L21" s="553" t="str">
        <f t="shared" si="0"/>
        <v/>
      </c>
      <c r="M21" s="553" t="str">
        <f t="shared" si="1"/>
        <v/>
      </c>
      <c r="N21" s="554" t="str">
        <f t="shared" si="2"/>
        <v/>
      </c>
      <c r="O21" s="537" t="s">
        <v>882</v>
      </c>
      <c r="P21" s="535"/>
    </row>
    <row r="22" spans="1:16" ht="25.5" x14ac:dyDescent="0.25">
      <c r="A22" s="360" t="s">
        <v>1163</v>
      </c>
      <c r="B22" s="361" t="s">
        <v>634</v>
      </c>
      <c r="C22" s="552">
        <f>+'17PGIRS'!D8</f>
        <v>1</v>
      </c>
      <c r="D22" s="532"/>
      <c r="E22" s="532"/>
      <c r="F22" s="532"/>
      <c r="H22" s="529">
        <f>+'17PGIRS'!F11</f>
        <v>0</v>
      </c>
      <c r="I22" s="529">
        <f>+'17PGIRS'!E12</f>
        <v>0</v>
      </c>
      <c r="J22" s="529">
        <f>+'17PGIRS'!E13</f>
        <v>0</v>
      </c>
      <c r="L22" s="553" t="str">
        <f t="shared" si="0"/>
        <v/>
      </c>
      <c r="M22" s="553" t="str">
        <f t="shared" si="1"/>
        <v/>
      </c>
      <c r="N22" s="554" t="str">
        <f t="shared" si="2"/>
        <v/>
      </c>
      <c r="O22" s="537" t="s">
        <v>882</v>
      </c>
      <c r="P22" s="535"/>
    </row>
    <row r="23" spans="1:16" ht="25.5" x14ac:dyDescent="0.25">
      <c r="A23" s="360" t="s">
        <v>1164</v>
      </c>
      <c r="B23" s="361" t="s">
        <v>655</v>
      </c>
      <c r="C23" s="552">
        <f>+'18Sector'!D8</f>
        <v>1</v>
      </c>
      <c r="D23" s="532"/>
      <c r="E23" s="532"/>
      <c r="F23" s="532"/>
      <c r="H23" s="529">
        <f>+'18Sector'!F11</f>
        <v>0</v>
      </c>
      <c r="I23" s="529">
        <f>+'18Sector'!E12</f>
        <v>0</v>
      </c>
      <c r="J23" s="529">
        <f>+'18Sector'!E13</f>
        <v>0</v>
      </c>
      <c r="L23" s="553" t="str">
        <f t="shared" si="0"/>
        <v/>
      </c>
      <c r="M23" s="553" t="str">
        <f t="shared" si="1"/>
        <v/>
      </c>
      <c r="N23" s="554" t="str">
        <f t="shared" si="2"/>
        <v/>
      </c>
      <c r="O23" s="537" t="s">
        <v>882</v>
      </c>
      <c r="P23" s="535"/>
    </row>
    <row r="24" spans="1:16" x14ac:dyDescent="0.25">
      <c r="A24" s="360" t="s">
        <v>1165</v>
      </c>
      <c r="B24" s="361" t="s">
        <v>703</v>
      </c>
      <c r="C24" s="552">
        <f>+'19GAU'!D8</f>
        <v>1</v>
      </c>
      <c r="D24" s="532"/>
      <c r="E24" s="532"/>
      <c r="F24" s="532"/>
      <c r="H24" s="529">
        <f>+'19GAU'!F11</f>
        <v>0</v>
      </c>
      <c r="I24" s="529">
        <f>+'19GAU'!E12</f>
        <v>4.0999999999999996</v>
      </c>
      <c r="J24" s="529">
        <f>+'19GAU'!E13</f>
        <v>0</v>
      </c>
      <c r="L24" s="553" t="str">
        <f t="shared" si="0"/>
        <v/>
      </c>
      <c r="M24" s="553" t="str">
        <f t="shared" si="1"/>
        <v/>
      </c>
      <c r="N24" s="554" t="str">
        <f t="shared" si="2"/>
        <v/>
      </c>
      <c r="O24" s="537" t="s">
        <v>882</v>
      </c>
      <c r="P24" s="535"/>
    </row>
    <row r="25" spans="1:16" ht="25.5" x14ac:dyDescent="0.25">
      <c r="A25" s="360" t="s">
        <v>1166</v>
      </c>
      <c r="B25" s="361" t="s">
        <v>773</v>
      </c>
      <c r="C25" s="552">
        <f>+'20Negoc'!D8</f>
        <v>0</v>
      </c>
      <c r="D25" s="532"/>
      <c r="E25" s="532"/>
      <c r="F25" s="532"/>
      <c r="H25" s="529">
        <f>+'20Negoc'!F11</f>
        <v>0</v>
      </c>
      <c r="I25" s="529">
        <f>+'20Negoc'!E12</f>
        <v>0</v>
      </c>
      <c r="J25" s="529">
        <f>+'20Negoc'!E13</f>
        <v>0</v>
      </c>
      <c r="L25" s="553" t="str">
        <f t="shared" si="0"/>
        <v/>
      </c>
      <c r="M25" s="553" t="str">
        <f t="shared" si="1"/>
        <v/>
      </c>
      <c r="N25" s="554" t="str">
        <f t="shared" si="2"/>
        <v/>
      </c>
      <c r="O25" s="537" t="s">
        <v>882</v>
      </c>
      <c r="P25" s="535"/>
    </row>
    <row r="26" spans="1:16" ht="25.5" x14ac:dyDescent="0.25">
      <c r="A26" s="360" t="s">
        <v>1167</v>
      </c>
      <c r="B26" s="361" t="s">
        <v>833</v>
      </c>
      <c r="C26" s="552">
        <f>+'21TiempoT'!D8</f>
        <v>0.91552346570397114</v>
      </c>
      <c r="D26" s="532"/>
      <c r="E26" s="532"/>
      <c r="F26" s="532"/>
      <c r="H26" s="529">
        <f>+'21TiempoT'!F11</f>
        <v>0</v>
      </c>
      <c r="I26" s="529">
        <f>+'21TiempoT'!E12</f>
        <v>0</v>
      </c>
      <c r="J26" s="529">
        <f>+'21TiempoT'!E13</f>
        <v>0</v>
      </c>
      <c r="L26" s="553" t="str">
        <f t="shared" si="0"/>
        <v/>
      </c>
      <c r="M26" s="553" t="str">
        <f t="shared" si="1"/>
        <v/>
      </c>
      <c r="N26" s="554" t="str">
        <f t="shared" si="2"/>
        <v/>
      </c>
      <c r="O26" s="537" t="s">
        <v>882</v>
      </c>
      <c r="P26" s="535"/>
    </row>
    <row r="27" spans="1:16" x14ac:dyDescent="0.25">
      <c r="A27" s="360" t="s">
        <v>1168</v>
      </c>
      <c r="B27" s="361" t="s">
        <v>881</v>
      </c>
      <c r="C27" s="552">
        <f>+'22Autor'!D8</f>
        <v>0.29444444444444445</v>
      </c>
      <c r="D27" s="532"/>
      <c r="E27" s="532"/>
      <c r="F27" s="532"/>
      <c r="H27" s="529">
        <f>+'22Autor'!F11</f>
        <v>0</v>
      </c>
      <c r="I27" s="529">
        <f>+'22Autor'!E12</f>
        <v>0</v>
      </c>
      <c r="J27" s="529">
        <f>+'22Autor'!E13</f>
        <v>0</v>
      </c>
      <c r="L27" s="553" t="str">
        <f t="shared" si="0"/>
        <v/>
      </c>
      <c r="M27" s="553" t="str">
        <f t="shared" si="1"/>
        <v/>
      </c>
      <c r="N27" s="554" t="str">
        <f t="shared" si="2"/>
        <v/>
      </c>
      <c r="O27" s="537" t="s">
        <v>882</v>
      </c>
      <c r="P27" s="535"/>
    </row>
    <row r="28" spans="1:16" x14ac:dyDescent="0.25">
      <c r="A28" s="360" t="s">
        <v>1169</v>
      </c>
      <c r="B28" s="361" t="s">
        <v>945</v>
      </c>
      <c r="C28" s="552">
        <f>+'22Autor'!D8</f>
        <v>0.29444444444444445</v>
      </c>
      <c r="D28" s="532"/>
      <c r="E28" s="532"/>
      <c r="F28" s="532"/>
      <c r="H28" s="529">
        <f>+'22Autor'!F11</f>
        <v>0</v>
      </c>
      <c r="I28" s="529">
        <f>+'22Autor'!E12</f>
        <v>0</v>
      </c>
      <c r="J28" s="529">
        <f>+'22Autor'!E13</f>
        <v>0</v>
      </c>
      <c r="L28" s="553" t="str">
        <f t="shared" si="0"/>
        <v/>
      </c>
      <c r="M28" s="553" t="str">
        <f t="shared" si="1"/>
        <v/>
      </c>
      <c r="N28" s="554" t="str">
        <f t="shared" si="2"/>
        <v/>
      </c>
      <c r="O28" s="537" t="s">
        <v>882</v>
      </c>
      <c r="P28" s="535"/>
    </row>
    <row r="29" spans="1:16" ht="51" x14ac:dyDescent="0.25">
      <c r="A29" s="360" t="s">
        <v>1170</v>
      </c>
      <c r="B29" s="361" t="s">
        <v>966</v>
      </c>
      <c r="C29" s="552">
        <f>'24POT'!D7</f>
        <v>1</v>
      </c>
      <c r="D29" s="532"/>
      <c r="E29" s="532"/>
      <c r="F29" s="532"/>
      <c r="H29" s="529">
        <f>'24POT'!F10</f>
        <v>0</v>
      </c>
      <c r="I29" s="529">
        <f>'24POT'!E11</f>
        <v>3</v>
      </c>
      <c r="J29" s="529">
        <f>'24POT'!E12</f>
        <v>0</v>
      </c>
      <c r="L29" s="553" t="str">
        <f t="shared" si="0"/>
        <v/>
      </c>
      <c r="M29" s="553" t="str">
        <f t="shared" si="1"/>
        <v/>
      </c>
      <c r="N29" s="554" t="str">
        <f t="shared" si="2"/>
        <v/>
      </c>
      <c r="O29" s="537" t="s">
        <v>882</v>
      </c>
      <c r="P29" s="535"/>
    </row>
    <row r="30" spans="1:16" x14ac:dyDescent="0.25">
      <c r="A30" s="360" t="s">
        <v>1171</v>
      </c>
      <c r="B30" s="361" t="s">
        <v>995</v>
      </c>
      <c r="C30" s="552">
        <f>+'25Redes'!D8</f>
        <v>1</v>
      </c>
      <c r="D30" s="532"/>
      <c r="E30" s="532"/>
      <c r="F30" s="532"/>
      <c r="H30" s="529">
        <f>+'25Redes'!F11</f>
        <v>0</v>
      </c>
      <c r="I30" s="529">
        <f>+'25Redes'!E12</f>
        <v>0</v>
      </c>
      <c r="J30" s="529">
        <f>+'25Redes'!E13</f>
        <v>0</v>
      </c>
      <c r="L30" s="553" t="str">
        <f t="shared" si="0"/>
        <v/>
      </c>
      <c r="M30" s="553" t="str">
        <f t="shared" si="1"/>
        <v/>
      </c>
      <c r="N30" s="554" t="str">
        <f t="shared" si="2"/>
        <v/>
      </c>
      <c r="O30" s="537" t="s">
        <v>882</v>
      </c>
      <c r="P30" s="535"/>
    </row>
    <row r="31" spans="1:16" x14ac:dyDescent="0.25">
      <c r="A31" s="360" t="s">
        <v>1172</v>
      </c>
      <c r="B31" s="361" t="s">
        <v>1065</v>
      </c>
      <c r="C31" s="552">
        <f>+'26SIAC'!D8</f>
        <v>0.57301358384355972</v>
      </c>
      <c r="D31" s="532"/>
      <c r="E31" s="532"/>
      <c r="F31" s="532"/>
      <c r="H31" s="529">
        <f>+'26SIAC'!F11</f>
        <v>0</v>
      </c>
      <c r="I31" s="529">
        <f>+'26SIAC'!E12</f>
        <v>0</v>
      </c>
      <c r="J31" s="529">
        <f>+'26SIAC'!E13</f>
        <v>0</v>
      </c>
      <c r="L31" s="553" t="str">
        <f t="shared" si="0"/>
        <v/>
      </c>
      <c r="M31" s="553" t="str">
        <f t="shared" si="1"/>
        <v/>
      </c>
      <c r="N31" s="554" t="str">
        <f t="shared" si="2"/>
        <v/>
      </c>
      <c r="O31" s="537" t="s">
        <v>882</v>
      </c>
      <c r="P31" s="535"/>
    </row>
    <row r="32" spans="1:16" x14ac:dyDescent="0.25">
      <c r="A32" s="360" t="s">
        <v>1173</v>
      </c>
      <c r="B32" s="361" t="s">
        <v>1112</v>
      </c>
      <c r="C32" s="552">
        <f>+'27Educa'!D8</f>
        <v>0.99999999999999989</v>
      </c>
      <c r="D32" s="532"/>
      <c r="E32" s="532"/>
      <c r="F32" s="532"/>
      <c r="H32" s="529">
        <f>+'27Educa'!F11</f>
        <v>0</v>
      </c>
      <c r="I32" s="529">
        <f>+'27Educa'!E12</f>
        <v>0</v>
      </c>
      <c r="J32" s="529">
        <f>+'27Educa'!E13</f>
        <v>0</v>
      </c>
      <c r="L32" s="553" t="str">
        <f t="shared" si="0"/>
        <v/>
      </c>
      <c r="M32" s="553" t="str">
        <f t="shared" si="1"/>
        <v/>
      </c>
      <c r="N32" s="554" t="str">
        <f t="shared" si="2"/>
        <v/>
      </c>
      <c r="O32" s="537" t="s">
        <v>882</v>
      </c>
      <c r="P32" s="535"/>
    </row>
  </sheetData>
  <mergeCells count="4">
    <mergeCell ref="A1:P1"/>
    <mergeCell ref="A3:P3"/>
    <mergeCell ref="A4:B4"/>
    <mergeCell ref="A2:P2"/>
  </mergeCells>
  <conditionalFormatting sqref="C6:C32">
    <cfRule type="colorScale" priority="21">
      <colorScale>
        <cfvo type="min"/>
        <cfvo type="percentile" val="50"/>
        <cfvo type="max"/>
        <color rgb="FFF8696B"/>
        <color rgb="FFFFEB84"/>
        <color rgb="FF63BE7B"/>
      </colorScale>
    </cfRule>
  </conditionalFormatting>
  <conditionalFormatting sqref="H7:I32">
    <cfRule type="colorScale" priority="18">
      <colorScale>
        <cfvo type="min"/>
        <cfvo type="percentile" val="50"/>
        <cfvo type="max"/>
        <color rgb="FFF8696B"/>
        <color rgb="FFFFEB84"/>
        <color rgb="FF63BE7B"/>
      </colorScale>
    </cfRule>
  </conditionalFormatting>
  <conditionalFormatting sqref="L6:L7">
    <cfRule type="colorScale" priority="14">
      <colorScale>
        <cfvo type="min"/>
        <cfvo type="percentile" val="50"/>
        <cfvo type="max"/>
        <color rgb="FFF8696B"/>
        <color rgb="FFFFEB84"/>
        <color rgb="FF63BE7B"/>
      </colorScale>
    </cfRule>
  </conditionalFormatting>
  <conditionalFormatting sqref="L8:L32">
    <cfRule type="colorScale" priority="13">
      <colorScale>
        <cfvo type="min"/>
        <cfvo type="percentile" val="50"/>
        <cfvo type="max"/>
        <color rgb="FFF8696B"/>
        <color rgb="FFFFEB84"/>
        <color rgb="FF63BE7B"/>
      </colorScale>
    </cfRule>
  </conditionalFormatting>
  <conditionalFormatting sqref="M6:M32">
    <cfRule type="colorScale" priority="12">
      <colorScale>
        <cfvo type="min"/>
        <cfvo type="percentile" val="50"/>
        <cfvo type="max"/>
        <color rgb="FFF8696B"/>
        <color rgb="FFFFEB84"/>
        <color rgb="FF63BE7B"/>
      </colorScale>
    </cfRule>
  </conditionalFormatting>
  <conditionalFormatting sqref="N6">
    <cfRule type="colorScale" priority="10">
      <colorScale>
        <cfvo type="min"/>
        <cfvo type="percentile" val="50"/>
        <cfvo type="max"/>
        <color rgb="FFF8696B"/>
        <color rgb="FFFFEB84"/>
        <color rgb="FF63BE7B"/>
      </colorScale>
    </cfRule>
  </conditionalFormatting>
  <conditionalFormatting sqref="N7:N32">
    <cfRule type="colorScale" priority="8">
      <colorScale>
        <cfvo type="min"/>
        <cfvo type="percentile" val="50"/>
        <cfvo type="max"/>
        <color rgb="FFF8696B"/>
        <color rgb="FFFFEB84"/>
        <color rgb="FF63BE7B"/>
      </colorScale>
    </cfRule>
  </conditionalFormatting>
  <conditionalFormatting sqref="J7:J32">
    <cfRule type="colorScale" priority="7">
      <colorScale>
        <cfvo type="min"/>
        <cfvo type="percentile" val="50"/>
        <cfvo type="max"/>
        <color rgb="FFF8696B"/>
        <color rgb="FFFFEB84"/>
        <color rgb="FF63BE7B"/>
      </colorScale>
    </cfRule>
  </conditionalFormatting>
  <conditionalFormatting sqref="H6:I6">
    <cfRule type="colorScale" priority="6">
      <colorScale>
        <cfvo type="min"/>
        <cfvo type="percentile" val="50"/>
        <cfvo type="max"/>
        <color rgb="FFF8696B"/>
        <color rgb="FFFFEB84"/>
        <color rgb="FF63BE7B"/>
      </colorScale>
    </cfRule>
  </conditionalFormatting>
  <conditionalFormatting sqref="J6">
    <cfRule type="colorScale" priority="5">
      <colorScale>
        <cfvo type="min"/>
        <cfvo type="percentile" val="50"/>
        <cfvo type="max"/>
        <color rgb="FFF8696B"/>
        <color rgb="FFFFEB84"/>
        <color rgb="FF63BE7B"/>
      </colorScale>
    </cfRule>
  </conditionalFormatting>
  <conditionalFormatting sqref="O6">
    <cfRule type="colorScale" priority="2">
      <colorScale>
        <cfvo type="min"/>
        <cfvo type="percentile" val="50"/>
        <cfvo type="max"/>
        <color rgb="FFF8696B"/>
        <color rgb="FFFFEB84"/>
        <color rgb="FF63BE7B"/>
      </colorScale>
    </cfRule>
  </conditionalFormatting>
  <conditionalFormatting sqref="O7:O32">
    <cfRule type="colorScale" priority="1">
      <colorScale>
        <cfvo type="min"/>
        <cfvo type="percentile" val="50"/>
        <cfvo type="max"/>
        <color rgb="FFF8696B"/>
        <color rgb="FFFFEB84"/>
        <color rgb="FF63BE7B"/>
      </colorScale>
    </cfRule>
  </conditionalFormatting>
  <hyperlinks>
    <hyperlink ref="B6" location="'1POMCAS'!A1" display="Porcentaje de avance en la formulación y/o ajuste de los Planes de Ordenación y Manejo de Cuencas (POMCAS), Planes de Manejo de Acuíferos (PMA) y Planes de Manejo de Microcuencas (PMM)"/>
    <hyperlink ref="B7" location="'2PORH'!A1" display="Porcentaje de cuerpos de agua con planes de ordenamiento del recurso hídrico (PORH) adoptados"/>
    <hyperlink ref="B8" location="'3PSMV'!_Toc467769470" display="Porcentaje de Planes de Saneamiento y Manejo de Vertimientos (PSMV) con seguimiento"/>
    <hyperlink ref="B9" location="'4UsoAguas'!_Toc467769471" display="Porcentaje de cuerpos de agua con reglamentación del uso de las aguas"/>
    <hyperlink ref="B10" location="'5PUEAA'!_Toc467769472" display="Porcentaje de Programas de Uso Eficiente y Ahorro del Agua (PUEAA) con seguimiento"/>
    <hyperlink ref="B11" location="'6POMCASejec'!_Toc467769473" display="Porcentaje de Planes de Ordenación y Manejo de Cuencas (POMCAS), Planes de Manejo de Acuíferos (PMA) y Planes de Manejo de Microcuencas (PMM) en ejecución"/>
    <hyperlink ref="B12" location="'7Clima'!_Toc467769474" display="Porcentaje de entes territoriales asesorados en la incorporación, planificación y ejecución de acciones relacionadas con cambio climático en el marco de los instrumentos de planificación territorial"/>
    <hyperlink ref="B13" location="'8Suelo'!_Toc467769475" display="Porcentaje de suelos degradados en recuperación o rehabilitación"/>
    <hyperlink ref="B14" location="'9RUNAP'!_Toc467769476" display="Porcentaje de la superficie de áreas protegidas regionales declaradas, homologadas o recategorizadas, inscritas en el RUNAP"/>
    <hyperlink ref="B15" location="'10Paramos'!_Toc467769477" display="Porcentaje de páramos delimitados por el MADS, con zonificación y régimen de usos adoptados por la CAR"/>
    <hyperlink ref="B16" location="'11Forest'!_Toc467769478" display="Porcentaje de avance en la formulación del Plan de Ordenación Forestal"/>
    <hyperlink ref="B17" location="'12PlanesAP'!_Toc467769479" display="Porcentaje de áreas protegidas con planes de manejo en ejecución"/>
    <hyperlink ref="B18" location="'13Amenaz'!_Toc467769480" display="Porcentaje de especies amenazadas con medidas de conservación y manejo en ejecución"/>
    <hyperlink ref="B19" location="'14Invasor'!_Toc467769481" display="Porcentaje de especies invasoras con medidas de prevención, control y manejo en ejecución"/>
    <hyperlink ref="B20" location="'15Restaura'!_Toc467769482" display="Porcentaje de áreas de ecosistemas en restauración, rehabilitación y reforestación"/>
    <hyperlink ref="B21" location="'16MIZC'!_Toc467769483" display="Implementación de acciones en manejo integrado de zonas costeras"/>
    <hyperlink ref="B22" location="'17PGIRS'!_Toc467769484" display="Porcentaje de Planes de Gestión Integral de Residuos Sólidos (PGIRS) con seguimiento a metas de aprovechamiento"/>
    <hyperlink ref="B23" location="'18Sector'!_Toc467769485" display="Porcentaje de sectores con acompañamiento para la reconversión hacia sistemas sostenibles de producción"/>
    <hyperlink ref="B24" location="'19GAU'!_Toc467769486" display="Porcentaje de ejecución de acciones en Gestión Ambiental Urbana"/>
    <hyperlink ref="B25" location="'20Negoc'!_Toc467769487" display="Implementación del Programa Regional de Negocios Verdes por la autoridad ambiental"/>
    <hyperlink ref="B27" location="'22Autor'!_Toc467769489" display="Porcentaje de autorizaciones ambientales con seguimiento"/>
    <hyperlink ref="B28" location="'23Sanc'!_Toc467769490" display="Porcentaje de Procesos Sancionatorios Resueltos"/>
    <hyperlink ref="B29"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30" location="'25Redes'!_Toc467769492" display="Porcentaje de redes y estaciones de monitoreo en operación"/>
    <hyperlink ref="B31" location="'26SIAC'!_Toc467769493" display="Porcentaje de actualización y reporte de la información en el SIAC"/>
    <hyperlink ref="B32" location="'27Educa'!_Toc467769494" display="Ejecución de Acciones en Educación Ambiental"/>
    <hyperlink ref="B26" location="'21TiempoT'!_Toc467769488" display="Tiempo promedio de trámite para la resolución de autorizaciones ambientales otorgadas por la corporación"/>
  </hyperlinks>
  <pageMargins left="0.7" right="0.7" top="0.75" bottom="0.75" header="0.3" footer="0.3"/>
  <pageSetup paperSize="178" orientation="portrait" horizontalDpi="1200" verticalDpi="1200" r:id="rId1"/>
  <ignoredErrors>
    <ignoredError sqref="C20" evalErro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4"/>
  <sheetViews>
    <sheetView showGridLines="0" topLeftCell="A25" zoomScale="98" zoomScaleNormal="98" workbookViewId="0">
      <selection activeCell="E34" sqref="E34"/>
    </sheetView>
  </sheetViews>
  <sheetFormatPr baseColWidth="10" defaultColWidth="11.5703125" defaultRowHeight="15" x14ac:dyDescent="0.25"/>
  <cols>
    <col min="1" max="1" width="1.85546875" style="1" customWidth="1"/>
    <col min="2" max="2" width="12.85546875" style="6" customWidth="1"/>
    <col min="3" max="3" width="5" style="88" bestFit="1" customWidth="1"/>
    <col min="4" max="4" width="34.85546875" style="1" customWidth="1"/>
    <col min="5" max="5" width="12.140625" style="1" customWidth="1"/>
    <col min="6" max="6" width="22.28515625" style="1" customWidth="1"/>
    <col min="7" max="16384" width="11.5703125" style="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0</v>
      </c>
      <c r="B5" s="939"/>
      <c r="C5" s="939"/>
      <c r="D5" s="939"/>
      <c r="E5" s="939"/>
      <c r="F5" s="939"/>
      <c r="G5" s="939"/>
      <c r="H5" s="939"/>
      <c r="I5" s="939"/>
      <c r="J5" s="939"/>
      <c r="K5" s="939"/>
      <c r="L5" s="939"/>
      <c r="M5" s="939"/>
      <c r="N5" s="939"/>
      <c r="O5" s="939"/>
      <c r="P5" s="940"/>
    </row>
    <row r="6" spans="1:21" s="248" customFormat="1" x14ac:dyDescent="0.25">
      <c r="B6" s="252" t="s">
        <v>1</v>
      </c>
      <c r="C6" s="253"/>
      <c r="D6" s="251"/>
      <c r="E6" s="629"/>
      <c r="F6" s="251" t="s">
        <v>128</v>
      </c>
      <c r="G6" s="251"/>
      <c r="H6" s="251"/>
      <c r="I6" s="251"/>
      <c r="J6" s="251"/>
      <c r="K6" s="251"/>
      <c r="L6" s="251"/>
      <c r="P6" s="416"/>
    </row>
    <row r="7" spans="1:21" s="248" customFormat="1" ht="15.75" thickBot="1" x14ac:dyDescent="0.3">
      <c r="B7" s="254"/>
      <c r="C7" s="255"/>
      <c r="D7" s="251"/>
      <c r="E7" s="256"/>
      <c r="F7" s="257" t="s">
        <v>129</v>
      </c>
      <c r="G7" s="251"/>
      <c r="H7" s="251"/>
      <c r="I7" s="251"/>
      <c r="J7" s="251"/>
      <c r="K7" s="251"/>
      <c r="L7" s="251"/>
      <c r="P7" s="416"/>
    </row>
    <row r="8" spans="1:21" s="248" customFormat="1" ht="15.75" thickBot="1" x14ac:dyDescent="0.3">
      <c r="B8" s="258" t="s">
        <v>1183</v>
      </c>
      <c r="C8" s="259">
        <v>2020</v>
      </c>
      <c r="D8" s="260" t="str">
        <f ca="1">IF(E10="NO APLICA","NO APLICA",IF(E11="NO SE REPORTA","SIN INFORMACION",+G99))</f>
        <v>N.A.</v>
      </c>
      <c r="E8" s="261"/>
      <c r="F8" s="251" t="s">
        <v>130</v>
      </c>
      <c r="G8" s="251"/>
      <c r="H8" s="251"/>
      <c r="I8" s="251"/>
      <c r="J8" s="251"/>
      <c r="K8" s="251"/>
    </row>
    <row r="9" spans="1:21" customFormat="1" x14ac:dyDescent="0.25">
      <c r="A9" s="248"/>
      <c r="B9" s="513" t="s">
        <v>1184</v>
      </c>
      <c r="C9" s="307"/>
      <c r="D9" s="251"/>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57" t="str">
        <f>IF(E11="SI SE REPORTA","¿Qué programas o proyectos del Plan de Acción están asociados al indicador? ","")</f>
        <v xml:space="preserve">¿Qué programas o proyectos del Plan de Acción están asociados al indicador? </v>
      </c>
      <c r="E12" s="994">
        <v>2.4</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307"/>
      <c r="D14" s="251"/>
      <c r="E14" s="251"/>
      <c r="F14" s="251"/>
      <c r="G14" s="251"/>
      <c r="H14" s="251"/>
      <c r="I14" s="251"/>
      <c r="J14" s="251"/>
      <c r="K14" s="251"/>
    </row>
    <row r="15" spans="1:21" ht="15.6" customHeight="1" thickBot="1" x14ac:dyDescent="0.3">
      <c r="A15" s="362"/>
      <c r="B15" s="946" t="s">
        <v>2</v>
      </c>
      <c r="C15" s="363"/>
      <c r="D15" s="952" t="s">
        <v>3</v>
      </c>
      <c r="E15" s="953"/>
      <c r="F15" s="953"/>
      <c r="G15" s="953"/>
      <c r="H15" s="953"/>
      <c r="I15" s="953"/>
      <c r="J15" s="953"/>
      <c r="K15" s="954"/>
    </row>
    <row r="16" spans="1:21" ht="36.75" thickBot="1" x14ac:dyDescent="0.3">
      <c r="A16" s="362"/>
      <c r="B16" s="947"/>
      <c r="C16" s="364"/>
      <c r="D16" s="290" t="s">
        <v>4</v>
      </c>
      <c r="E16" s="219">
        <v>19</v>
      </c>
      <c r="F16" s="251"/>
      <c r="G16" s="251"/>
      <c r="H16" s="251"/>
      <c r="I16" s="251"/>
      <c r="J16" s="251"/>
      <c r="K16" s="277"/>
    </row>
    <row r="17" spans="1:11" ht="36.75" thickBot="1" x14ac:dyDescent="0.3">
      <c r="A17" s="362"/>
      <c r="B17" s="947"/>
      <c r="C17" s="364"/>
      <c r="D17" s="281" t="s">
        <v>5</v>
      </c>
      <c r="E17" s="219">
        <v>1</v>
      </c>
      <c r="F17" s="251"/>
      <c r="G17" s="251"/>
      <c r="H17" s="251"/>
      <c r="I17" s="251"/>
      <c r="J17" s="251"/>
      <c r="K17" s="277"/>
    </row>
    <row r="18" spans="1:11" ht="48.75" thickBot="1" x14ac:dyDescent="0.3">
      <c r="A18" s="362"/>
      <c r="B18" s="947"/>
      <c r="C18" s="364"/>
      <c r="D18" s="281" t="s">
        <v>1842</v>
      </c>
      <c r="E18" s="219"/>
      <c r="F18" s="251"/>
      <c r="G18" s="251"/>
      <c r="H18" s="251"/>
      <c r="I18" s="251"/>
      <c r="J18" s="251"/>
      <c r="K18" s="277"/>
    </row>
    <row r="19" spans="1:11" ht="24.75" thickBot="1" x14ac:dyDescent="0.3">
      <c r="A19" s="362"/>
      <c r="B19" s="947"/>
      <c r="C19" s="364"/>
      <c r="D19" s="281" t="s">
        <v>1843</v>
      </c>
      <c r="E19" s="219"/>
      <c r="F19" s="251"/>
      <c r="G19" s="251"/>
      <c r="H19" s="251"/>
      <c r="I19" s="251"/>
      <c r="J19" s="251"/>
      <c r="K19" s="277"/>
    </row>
    <row r="20" spans="1:11" ht="24.75" thickBot="1" x14ac:dyDescent="0.3">
      <c r="A20" s="362"/>
      <c r="B20" s="947"/>
      <c r="C20" s="364"/>
      <c r="D20" s="281" t="s">
        <v>1844</v>
      </c>
      <c r="E20" s="219"/>
      <c r="F20" s="251"/>
      <c r="G20" s="251"/>
      <c r="H20" s="251"/>
      <c r="I20" s="251"/>
      <c r="J20" s="251"/>
      <c r="K20" s="277"/>
    </row>
    <row r="21" spans="1:11" ht="24.75" thickBot="1" x14ac:dyDescent="0.3">
      <c r="A21" s="362"/>
      <c r="B21" s="948"/>
      <c r="C21" s="364"/>
      <c r="D21" s="281" t="s">
        <v>1845</v>
      </c>
      <c r="E21" s="219"/>
      <c r="F21" s="251"/>
      <c r="G21" s="251"/>
      <c r="H21" s="251"/>
      <c r="I21" s="251"/>
      <c r="J21" s="251"/>
      <c r="K21" s="277"/>
    </row>
    <row r="22" spans="1:11" ht="14.1" customHeight="1" x14ac:dyDescent="0.25">
      <c r="A22" s="362"/>
      <c r="B22" s="381"/>
      <c r="C22" s="365"/>
      <c r="D22" s="955" t="s">
        <v>6</v>
      </c>
      <c r="E22" s="956"/>
      <c r="F22" s="956"/>
      <c r="G22" s="956"/>
      <c r="H22" s="956"/>
      <c r="I22" s="956"/>
      <c r="J22" s="956"/>
      <c r="K22" s="957"/>
    </row>
    <row r="23" spans="1:11" ht="14.1" customHeight="1" thickBot="1" x14ac:dyDescent="0.3">
      <c r="A23" s="362"/>
      <c r="B23" s="381"/>
      <c r="C23" s="365"/>
      <c r="D23" s="955" t="s">
        <v>7</v>
      </c>
      <c r="E23" s="956"/>
      <c r="F23" s="956"/>
      <c r="G23" s="956"/>
      <c r="H23" s="956"/>
      <c r="I23" s="956"/>
      <c r="J23" s="956"/>
      <c r="K23" s="957"/>
    </row>
    <row r="24" spans="1:11" ht="54" customHeight="1" thickBot="1" x14ac:dyDescent="0.3">
      <c r="A24" s="362"/>
      <c r="B24" s="381"/>
      <c r="C24" s="243"/>
      <c r="D24" s="282" t="s">
        <v>8</v>
      </c>
      <c r="E24" s="282" t="s">
        <v>9</v>
      </c>
      <c r="F24" s="282" t="s">
        <v>10</v>
      </c>
      <c r="G24" s="282" t="s">
        <v>1185</v>
      </c>
      <c r="H24" s="366" t="s">
        <v>1846</v>
      </c>
      <c r="I24" s="366" t="s">
        <v>1847</v>
      </c>
      <c r="J24" s="19"/>
      <c r="K24" s="20"/>
    </row>
    <row r="25" spans="1:11" s="246" customFormat="1" ht="33" customHeight="1" thickBot="1" x14ac:dyDescent="0.3">
      <c r="B25" s="238"/>
      <c r="C25" s="243">
        <v>1</v>
      </c>
      <c r="D25" s="169" t="s">
        <v>11</v>
      </c>
      <c r="E25" s="169" t="s">
        <v>1966</v>
      </c>
      <c r="F25" s="484" t="s">
        <v>1967</v>
      </c>
      <c r="G25" s="484" t="s">
        <v>1986</v>
      </c>
      <c r="H25" s="30" t="s">
        <v>1987</v>
      </c>
      <c r="I25" s="245">
        <v>0.9</v>
      </c>
      <c r="J25" s="19"/>
      <c r="K25" s="20"/>
    </row>
    <row r="26" spans="1:11" s="246" customFormat="1" ht="36.75" thickBot="1" x14ac:dyDescent="0.3">
      <c r="B26" s="238"/>
      <c r="C26" s="243">
        <v>2</v>
      </c>
      <c r="D26" s="169" t="s">
        <v>11</v>
      </c>
      <c r="E26" s="169" t="s">
        <v>1968</v>
      </c>
      <c r="F26" s="484" t="s">
        <v>1969</v>
      </c>
      <c r="G26" s="484" t="s">
        <v>1982</v>
      </c>
      <c r="H26" s="30" t="s">
        <v>1983</v>
      </c>
      <c r="I26" s="245">
        <v>1</v>
      </c>
      <c r="J26" s="19"/>
      <c r="K26" s="20"/>
    </row>
    <row r="27" spans="1:11" s="246" customFormat="1" ht="36.75" thickBot="1" x14ac:dyDescent="0.3">
      <c r="B27" s="238"/>
      <c r="C27" s="243">
        <v>3</v>
      </c>
      <c r="D27" s="169" t="s">
        <v>11</v>
      </c>
      <c r="E27" s="169" t="s">
        <v>1970</v>
      </c>
      <c r="F27" s="484" t="s">
        <v>1971</v>
      </c>
      <c r="G27" s="484" t="s">
        <v>1985</v>
      </c>
      <c r="H27" s="30" t="s">
        <v>1983</v>
      </c>
      <c r="I27" s="245">
        <v>1</v>
      </c>
      <c r="J27" s="19"/>
      <c r="K27" s="20"/>
    </row>
    <row r="28" spans="1:11" s="246" customFormat="1" ht="36.75" thickBot="1" x14ac:dyDescent="0.3">
      <c r="B28" s="238"/>
      <c r="C28" s="243">
        <v>4</v>
      </c>
      <c r="D28" s="169" t="s">
        <v>11</v>
      </c>
      <c r="E28" s="169" t="s">
        <v>1972</v>
      </c>
      <c r="F28" s="484" t="s">
        <v>1981</v>
      </c>
      <c r="G28" s="199"/>
      <c r="H28" s="30" t="s">
        <v>1983</v>
      </c>
      <c r="I28" s="245">
        <v>1</v>
      </c>
      <c r="J28" s="19"/>
      <c r="K28" s="20"/>
    </row>
    <row r="29" spans="1:11" s="246" customFormat="1" ht="36.75" thickBot="1" x14ac:dyDescent="0.3">
      <c r="B29" s="238"/>
      <c r="C29" s="243">
        <v>5</v>
      </c>
      <c r="D29" s="169" t="s">
        <v>11</v>
      </c>
      <c r="E29" s="169">
        <v>1605</v>
      </c>
      <c r="F29" s="484" t="s">
        <v>1973</v>
      </c>
      <c r="G29" s="199"/>
      <c r="H29" s="30" t="s">
        <v>1983</v>
      </c>
      <c r="I29" s="245">
        <v>1</v>
      </c>
      <c r="J29" s="19"/>
      <c r="K29" s="20"/>
    </row>
    <row r="30" spans="1:11" s="246" customFormat="1" ht="36.75" thickBot="1" x14ac:dyDescent="0.3">
      <c r="B30" s="238"/>
      <c r="C30" s="243">
        <v>6</v>
      </c>
      <c r="D30" s="169" t="s">
        <v>11</v>
      </c>
      <c r="E30" s="169" t="s">
        <v>1974</v>
      </c>
      <c r="F30" s="484" t="s">
        <v>1975</v>
      </c>
      <c r="G30" s="199">
        <v>11536700</v>
      </c>
      <c r="H30" s="30" t="s">
        <v>1984</v>
      </c>
      <c r="I30" s="245">
        <v>0.9</v>
      </c>
      <c r="J30" s="19"/>
      <c r="K30" s="20"/>
    </row>
    <row r="31" spans="1:11" s="246" customFormat="1" ht="24.75" thickBot="1" x14ac:dyDescent="0.3">
      <c r="B31" s="238"/>
      <c r="C31" s="243">
        <v>7</v>
      </c>
      <c r="D31" s="169" t="s">
        <v>11</v>
      </c>
      <c r="E31" s="169">
        <v>2907</v>
      </c>
      <c r="F31" s="484" t="s">
        <v>1976</v>
      </c>
      <c r="G31" s="484" t="s">
        <v>1982</v>
      </c>
      <c r="H31" s="30" t="s">
        <v>1984</v>
      </c>
      <c r="I31" s="245">
        <v>1</v>
      </c>
      <c r="J31" s="19"/>
      <c r="K31" s="20"/>
    </row>
    <row r="32" spans="1:11" s="246" customFormat="1" ht="24.75" thickBot="1" x14ac:dyDescent="0.3">
      <c r="B32" s="238"/>
      <c r="C32" s="243">
        <v>8</v>
      </c>
      <c r="D32" s="169" t="s">
        <v>11</v>
      </c>
      <c r="E32" s="169" t="s">
        <v>1995</v>
      </c>
      <c r="F32" s="484" t="s">
        <v>1977</v>
      </c>
      <c r="G32" s="199">
        <v>63877</v>
      </c>
      <c r="H32" s="30" t="s">
        <v>1987</v>
      </c>
      <c r="I32" s="245">
        <v>0.9</v>
      </c>
      <c r="J32" s="19"/>
      <c r="K32" s="20"/>
    </row>
    <row r="33" spans="1:11" s="246" customFormat="1" ht="24.75" thickBot="1" x14ac:dyDescent="0.3">
      <c r="B33" s="238"/>
      <c r="C33" s="243">
        <v>9</v>
      </c>
      <c r="D33" s="169" t="s">
        <v>11</v>
      </c>
      <c r="E33" s="169" t="s">
        <v>1996</v>
      </c>
      <c r="F33" s="484" t="s">
        <v>1978</v>
      </c>
      <c r="G33" s="199">
        <v>69870</v>
      </c>
      <c r="H33" s="30" t="s">
        <v>1987</v>
      </c>
      <c r="I33" s="245">
        <v>0.9</v>
      </c>
      <c r="J33" s="19"/>
      <c r="K33" s="20"/>
    </row>
    <row r="34" spans="1:11" s="246" customFormat="1" ht="36.75" thickBot="1" x14ac:dyDescent="0.3">
      <c r="B34" s="238"/>
      <c r="C34" s="243">
        <v>10</v>
      </c>
      <c r="D34" s="169" t="s">
        <v>12</v>
      </c>
      <c r="E34" s="169">
        <v>0</v>
      </c>
      <c r="F34" s="484" t="s">
        <v>1997</v>
      </c>
      <c r="G34" s="199">
        <v>859300</v>
      </c>
      <c r="H34" s="30" t="s">
        <v>1983</v>
      </c>
      <c r="I34" s="245">
        <v>1</v>
      </c>
      <c r="J34" s="19"/>
      <c r="K34" s="20"/>
    </row>
    <row r="35" spans="1:11" s="246" customFormat="1" ht="36.75" thickBot="1" x14ac:dyDescent="0.3">
      <c r="B35" s="238"/>
      <c r="C35" s="243">
        <v>11</v>
      </c>
      <c r="D35" s="169" t="s">
        <v>13</v>
      </c>
      <c r="E35" s="169">
        <v>0</v>
      </c>
      <c r="F35" s="484" t="s">
        <v>1979</v>
      </c>
      <c r="G35" s="199">
        <v>7705</v>
      </c>
      <c r="H35" s="30" t="s">
        <v>1983</v>
      </c>
      <c r="I35" s="245">
        <v>1</v>
      </c>
      <c r="J35" s="19"/>
      <c r="K35" s="20"/>
    </row>
    <row r="36" spans="1:11" s="246" customFormat="1" ht="24.75" thickBot="1" x14ac:dyDescent="0.3">
      <c r="B36" s="238"/>
      <c r="C36" s="243">
        <v>12</v>
      </c>
      <c r="D36" s="169" t="s">
        <v>13</v>
      </c>
      <c r="E36" s="169">
        <v>0</v>
      </c>
      <c r="F36" s="484" t="s">
        <v>1980</v>
      </c>
      <c r="G36" s="199"/>
      <c r="H36" s="30" t="s">
        <v>1988</v>
      </c>
      <c r="I36" s="245">
        <v>1</v>
      </c>
      <c r="J36" s="19"/>
      <c r="K36" s="20"/>
    </row>
    <row r="37" spans="1:11" s="246" customFormat="1" ht="14.1" customHeight="1" thickBot="1" x14ac:dyDescent="0.3">
      <c r="B37" s="238"/>
      <c r="C37" s="243">
        <v>13</v>
      </c>
      <c r="D37" s="169" t="s">
        <v>13</v>
      </c>
      <c r="E37" s="169"/>
      <c r="F37" s="169"/>
      <c r="G37" s="199"/>
      <c r="H37" s="30"/>
      <c r="I37" s="245"/>
      <c r="J37" s="19"/>
      <c r="K37" s="20"/>
    </row>
    <row r="38" spans="1:11" ht="14.1" customHeight="1" x14ac:dyDescent="0.25">
      <c r="A38" s="362"/>
      <c r="B38" s="381"/>
      <c r="C38" s="365"/>
      <c r="D38" s="958" t="s">
        <v>14</v>
      </c>
      <c r="E38" s="959"/>
      <c r="F38" s="959"/>
      <c r="G38" s="959"/>
      <c r="H38" s="959"/>
      <c r="I38" s="959"/>
      <c r="J38" s="959"/>
      <c r="K38" s="960"/>
    </row>
    <row r="39" spans="1:11" ht="14.1" customHeight="1" x14ac:dyDescent="0.25">
      <c r="A39" s="362"/>
      <c r="B39" s="381"/>
      <c r="C39" s="365"/>
      <c r="D39" s="961" t="s">
        <v>15</v>
      </c>
      <c r="E39" s="962"/>
      <c r="F39" s="962"/>
      <c r="G39" s="962"/>
      <c r="H39" s="962"/>
      <c r="I39" s="962"/>
      <c r="J39" s="962"/>
      <c r="K39" s="963"/>
    </row>
    <row r="40" spans="1:11" ht="14.1" customHeight="1" x14ac:dyDescent="0.25">
      <c r="A40" s="362"/>
      <c r="B40" s="381"/>
      <c r="C40" s="365"/>
      <c r="D40" s="961" t="s">
        <v>16</v>
      </c>
      <c r="E40" s="962"/>
      <c r="F40" s="962"/>
      <c r="G40" s="962"/>
      <c r="H40" s="962"/>
      <c r="I40" s="962"/>
      <c r="J40" s="962"/>
      <c r="K40" s="963"/>
    </row>
    <row r="41" spans="1:11" ht="14.1" customHeight="1" x14ac:dyDescent="0.25">
      <c r="A41" s="362"/>
      <c r="B41" s="381"/>
      <c r="C41" s="365"/>
      <c r="D41" s="961" t="s">
        <v>17</v>
      </c>
      <c r="E41" s="962"/>
      <c r="F41" s="962"/>
      <c r="G41" s="962"/>
      <c r="H41" s="962"/>
      <c r="I41" s="962"/>
      <c r="J41" s="962"/>
      <c r="K41" s="963"/>
    </row>
    <row r="42" spans="1:11" ht="14.1" customHeight="1" thickBot="1" x14ac:dyDescent="0.3">
      <c r="A42" s="362"/>
      <c r="B42" s="381"/>
      <c r="C42" s="365"/>
      <c r="D42" s="949" t="s">
        <v>18</v>
      </c>
      <c r="E42" s="950"/>
      <c r="F42" s="950"/>
      <c r="G42" s="950"/>
      <c r="H42" s="950"/>
      <c r="I42" s="950"/>
      <c r="J42" s="950"/>
      <c r="K42" s="951"/>
    </row>
    <row r="43" spans="1:11" ht="14.1" customHeight="1" thickBot="1" x14ac:dyDescent="0.3">
      <c r="A43" s="362"/>
      <c r="B43" s="381"/>
      <c r="C43" s="282" t="s">
        <v>19</v>
      </c>
      <c r="D43" s="290" t="s">
        <v>8</v>
      </c>
      <c r="E43" s="290" t="s">
        <v>9</v>
      </c>
      <c r="F43" s="283" t="s">
        <v>10</v>
      </c>
      <c r="G43" s="320" t="s">
        <v>20</v>
      </c>
      <c r="H43" s="320" t="s">
        <v>21</v>
      </c>
      <c r="I43" s="320" t="s">
        <v>22</v>
      </c>
      <c r="J43" s="320" t="s">
        <v>23</v>
      </c>
      <c r="K43" s="284"/>
    </row>
    <row r="44" spans="1:11" s="246" customFormat="1" ht="14.1" customHeight="1" thickBot="1" x14ac:dyDescent="0.3">
      <c r="B44" s="238"/>
      <c r="C44" s="243">
        <v>1</v>
      </c>
      <c r="D44" s="169" t="s">
        <v>11</v>
      </c>
      <c r="E44" s="169"/>
      <c r="F44" s="169" t="s">
        <v>1989</v>
      </c>
      <c r="G44" s="32">
        <v>0</v>
      </c>
      <c r="H44" s="32">
        <v>0.5</v>
      </c>
      <c r="I44" s="32">
        <v>1</v>
      </c>
      <c r="J44" s="32">
        <v>1</v>
      </c>
      <c r="K44" s="115"/>
    </row>
    <row r="45" spans="1:11" s="246" customFormat="1" ht="14.1" customHeight="1" thickBot="1" x14ac:dyDescent="0.3">
      <c r="B45" s="238"/>
      <c r="C45" s="243">
        <v>2</v>
      </c>
      <c r="D45" s="169" t="s">
        <v>12</v>
      </c>
      <c r="E45" s="169"/>
      <c r="F45" s="169" t="s">
        <v>1980</v>
      </c>
      <c r="G45" s="32">
        <v>0</v>
      </c>
      <c r="H45" s="32">
        <v>0.5</v>
      </c>
      <c r="I45" s="32">
        <v>0.5</v>
      </c>
      <c r="J45" s="32">
        <v>1</v>
      </c>
      <c r="K45" s="115"/>
    </row>
    <row r="46" spans="1:11" s="246" customFormat="1" ht="14.1" customHeight="1" thickBot="1" x14ac:dyDescent="0.3">
      <c r="B46" s="238"/>
      <c r="C46" s="243">
        <v>3</v>
      </c>
      <c r="D46" s="169" t="s">
        <v>13</v>
      </c>
      <c r="E46" s="169"/>
      <c r="F46" s="169" t="s">
        <v>1998</v>
      </c>
      <c r="G46" s="32">
        <v>0</v>
      </c>
      <c r="H46" s="32">
        <v>0.3</v>
      </c>
      <c r="I46" s="32">
        <v>0.6</v>
      </c>
      <c r="J46" s="32">
        <v>1</v>
      </c>
      <c r="K46" s="115"/>
    </row>
    <row r="47" spans="1:11" s="246" customFormat="1" ht="14.1" customHeight="1" thickBot="1" x14ac:dyDescent="0.3">
      <c r="B47" s="238"/>
      <c r="C47" s="243">
        <v>4</v>
      </c>
      <c r="D47" s="169"/>
      <c r="E47" s="169"/>
      <c r="F47" s="169"/>
      <c r="G47" s="32"/>
      <c r="H47" s="32"/>
      <c r="I47" s="32"/>
      <c r="J47" s="32"/>
      <c r="K47" s="115"/>
    </row>
    <row r="48" spans="1:11" s="246" customFormat="1" ht="14.1" customHeight="1" thickBot="1" x14ac:dyDescent="0.3">
      <c r="B48" s="238"/>
      <c r="C48" s="243">
        <v>5</v>
      </c>
      <c r="D48" s="169"/>
      <c r="E48" s="169"/>
      <c r="F48" s="169"/>
      <c r="G48" s="32"/>
      <c r="H48" s="32"/>
      <c r="I48" s="32"/>
      <c r="J48" s="32"/>
      <c r="K48" s="115"/>
    </row>
    <row r="49" spans="1:11" s="246" customFormat="1" ht="14.1" customHeight="1" thickBot="1" x14ac:dyDescent="0.3">
      <c r="B49" s="238"/>
      <c r="C49" s="243">
        <v>6</v>
      </c>
      <c r="D49" s="169"/>
      <c r="E49" s="169"/>
      <c r="F49" s="169"/>
      <c r="G49" s="32"/>
      <c r="H49" s="32"/>
      <c r="I49" s="32"/>
      <c r="J49" s="32"/>
      <c r="K49" s="115"/>
    </row>
    <row r="50" spans="1:11" s="246" customFormat="1" ht="14.1" customHeight="1" thickBot="1" x14ac:dyDescent="0.3">
      <c r="B50" s="238"/>
      <c r="C50" s="243">
        <v>7</v>
      </c>
      <c r="D50" s="169"/>
      <c r="E50" s="169"/>
      <c r="F50" s="169"/>
      <c r="G50" s="32"/>
      <c r="H50" s="32"/>
      <c r="I50" s="32"/>
      <c r="J50" s="32"/>
      <c r="K50" s="115"/>
    </row>
    <row r="51" spans="1:11" s="246" customFormat="1" ht="14.1" customHeight="1" thickBot="1" x14ac:dyDescent="0.3">
      <c r="B51" s="238"/>
      <c r="C51" s="243">
        <v>8</v>
      </c>
      <c r="D51" s="169"/>
      <c r="E51" s="169"/>
      <c r="F51" s="169"/>
      <c r="G51" s="32"/>
      <c r="H51" s="32"/>
      <c r="I51" s="32"/>
      <c r="J51" s="32"/>
      <c r="K51" s="115"/>
    </row>
    <row r="52" spans="1:11" s="246" customFormat="1" ht="14.1" customHeight="1" thickBot="1" x14ac:dyDescent="0.3">
      <c r="B52" s="238"/>
      <c r="C52" s="243">
        <v>9</v>
      </c>
      <c r="D52" s="169"/>
      <c r="E52" s="169"/>
      <c r="F52" s="169"/>
      <c r="G52" s="32"/>
      <c r="H52" s="32"/>
      <c r="I52" s="32"/>
      <c r="J52" s="32"/>
      <c r="K52" s="115"/>
    </row>
    <row r="53" spans="1:11" s="246" customFormat="1" ht="14.1" customHeight="1" thickBot="1" x14ac:dyDescent="0.3">
      <c r="B53" s="238"/>
      <c r="C53" s="243">
        <v>10</v>
      </c>
      <c r="D53" s="169"/>
      <c r="E53" s="169"/>
      <c r="F53" s="169"/>
      <c r="G53" s="32"/>
      <c r="H53" s="32"/>
      <c r="I53" s="32"/>
      <c r="J53" s="32"/>
      <c r="K53" s="115"/>
    </row>
    <row r="54" spans="1:11" s="246" customFormat="1" ht="14.1" customHeight="1" thickBot="1" x14ac:dyDescent="0.3">
      <c r="B54" s="238"/>
      <c r="C54" s="243">
        <v>11</v>
      </c>
      <c r="D54" s="169"/>
      <c r="E54" s="169"/>
      <c r="F54" s="169"/>
      <c r="G54" s="32"/>
      <c r="H54" s="32"/>
      <c r="I54" s="32"/>
      <c r="J54" s="32"/>
      <c r="K54" s="115"/>
    </row>
    <row r="55" spans="1:11" s="246" customFormat="1" ht="14.1" customHeight="1" thickBot="1" x14ac:dyDescent="0.3">
      <c r="B55" s="238"/>
      <c r="C55" s="243">
        <v>12</v>
      </c>
      <c r="D55" s="169"/>
      <c r="E55" s="169"/>
      <c r="F55" s="169"/>
      <c r="G55" s="32"/>
      <c r="H55" s="32"/>
      <c r="I55" s="32"/>
      <c r="J55" s="32"/>
      <c r="K55" s="115"/>
    </row>
    <row r="56" spans="1:11" s="246" customFormat="1" ht="14.1" customHeight="1" thickBot="1" x14ac:dyDescent="0.3">
      <c r="B56" s="238"/>
      <c r="C56" s="243">
        <v>13</v>
      </c>
      <c r="D56" s="169"/>
      <c r="E56" s="169"/>
      <c r="F56" s="169"/>
      <c r="G56" s="32"/>
      <c r="H56" s="32"/>
      <c r="I56" s="32"/>
      <c r="J56" s="32"/>
      <c r="K56" s="115"/>
    </row>
    <row r="57" spans="1:11" s="246" customFormat="1" ht="14.1" customHeight="1" thickBot="1" x14ac:dyDescent="0.3">
      <c r="B57" s="238"/>
      <c r="C57" s="243">
        <v>14</v>
      </c>
      <c r="D57" s="169"/>
      <c r="E57" s="169"/>
      <c r="F57" s="169"/>
      <c r="G57" s="32"/>
      <c r="H57" s="32"/>
      <c r="I57" s="32"/>
      <c r="J57" s="32"/>
      <c r="K57" s="116"/>
    </row>
    <row r="58" spans="1:11" ht="14.1" customHeight="1" x14ac:dyDescent="0.25">
      <c r="A58" s="362"/>
      <c r="B58" s="381"/>
      <c r="C58" s="365"/>
      <c r="D58" s="952" t="s">
        <v>24</v>
      </c>
      <c r="E58" s="953"/>
      <c r="F58" s="953"/>
      <c r="G58" s="953"/>
      <c r="H58" s="953"/>
      <c r="I58" s="953"/>
      <c r="J58" s="953"/>
      <c r="K58" s="954"/>
    </row>
    <row r="59" spans="1:11" ht="14.1" customHeight="1" thickBot="1" x14ac:dyDescent="0.3">
      <c r="A59" s="362"/>
      <c r="B59" s="381"/>
      <c r="C59" s="365"/>
      <c r="D59" s="949" t="s">
        <v>25</v>
      </c>
      <c r="E59" s="950"/>
      <c r="F59" s="950"/>
      <c r="G59" s="950"/>
      <c r="H59" s="950"/>
      <c r="I59" s="950"/>
      <c r="J59" s="950"/>
      <c r="K59" s="951"/>
    </row>
    <row r="60" spans="1:11" ht="14.1" customHeight="1" thickBot="1" x14ac:dyDescent="0.3">
      <c r="A60" s="362"/>
      <c r="B60" s="381"/>
      <c r="C60" s="282" t="s">
        <v>19</v>
      </c>
      <c r="D60" s="290" t="s">
        <v>8</v>
      </c>
      <c r="E60" s="290" t="s">
        <v>26</v>
      </c>
      <c r="F60" s="283" t="s">
        <v>10</v>
      </c>
      <c r="G60" s="320" t="s">
        <v>20</v>
      </c>
      <c r="H60" s="320" t="s">
        <v>21</v>
      </c>
      <c r="I60" s="320" t="s">
        <v>22</v>
      </c>
      <c r="J60" s="320" t="s">
        <v>23</v>
      </c>
      <c r="K60" s="284"/>
    </row>
    <row r="61" spans="1:11" s="246" customFormat="1" ht="14.1" customHeight="1" thickBot="1" x14ac:dyDescent="0.3">
      <c r="B61" s="238"/>
      <c r="C61" s="243">
        <v>1</v>
      </c>
      <c r="D61" s="247" t="str">
        <f t="shared" ref="D61:F63" si="0">IF(ISBLANK(D44),"",D44)</f>
        <v>POMCA</v>
      </c>
      <c r="E61" s="247" t="str">
        <f t="shared" si="0"/>
        <v/>
      </c>
      <c r="F61" s="247" t="str">
        <f t="shared" si="0"/>
        <v>Rio Medio Cesar</v>
      </c>
      <c r="G61" s="32">
        <v>0</v>
      </c>
      <c r="H61" s="32"/>
      <c r="I61" s="32"/>
      <c r="J61" s="32"/>
      <c r="K61" s="115"/>
    </row>
    <row r="62" spans="1:11" s="246" customFormat="1" ht="14.1" customHeight="1" thickBot="1" x14ac:dyDescent="0.3">
      <c r="B62" s="238"/>
      <c r="C62" s="243">
        <v>2</v>
      </c>
      <c r="D62" s="247" t="str">
        <f t="shared" si="0"/>
        <v>PMA</v>
      </c>
      <c r="E62" s="247" t="str">
        <f t="shared" si="0"/>
        <v/>
      </c>
      <c r="F62" s="247" t="str">
        <f t="shared" si="0"/>
        <v>Tocaimo</v>
      </c>
      <c r="G62" s="32">
        <v>0.3</v>
      </c>
      <c r="H62" s="32"/>
      <c r="I62" s="32"/>
      <c r="J62" s="32"/>
      <c r="K62" s="115"/>
    </row>
    <row r="63" spans="1:11" s="246" customFormat="1" ht="14.1" customHeight="1" thickBot="1" x14ac:dyDescent="0.3">
      <c r="B63" s="238"/>
      <c r="C63" s="243">
        <v>3</v>
      </c>
      <c r="D63" s="247" t="str">
        <f t="shared" si="0"/>
        <v>PMM</v>
      </c>
      <c r="E63" s="247" t="str">
        <f t="shared" si="0"/>
        <v/>
      </c>
      <c r="F63" s="247" t="str">
        <f t="shared" si="0"/>
        <v>Simití</v>
      </c>
      <c r="G63" s="32">
        <v>0</v>
      </c>
      <c r="H63" s="32"/>
      <c r="I63" s="32"/>
      <c r="J63" s="32"/>
      <c r="K63" s="115"/>
    </row>
    <row r="64" spans="1:11" s="246" customFormat="1" ht="14.1" customHeight="1" thickBot="1" x14ac:dyDescent="0.3">
      <c r="B64" s="238"/>
      <c r="C64" s="243">
        <v>4</v>
      </c>
      <c r="D64" s="247" t="str">
        <f t="shared" ref="D64:D74" si="1">IF(ISBLANK(D47),"",D47)</f>
        <v/>
      </c>
      <c r="E64" s="247" t="str">
        <f t="shared" ref="E64:F74" si="2">IF(ISBLANK(E47),"",E47)</f>
        <v/>
      </c>
      <c r="F64" s="247" t="str">
        <f t="shared" si="2"/>
        <v/>
      </c>
      <c r="G64" s="32"/>
      <c r="H64" s="32"/>
      <c r="I64" s="32"/>
      <c r="J64" s="32"/>
      <c r="K64" s="115"/>
    </row>
    <row r="65" spans="1:11" s="246" customFormat="1" ht="14.1" customHeight="1" thickBot="1" x14ac:dyDescent="0.3">
      <c r="B65" s="238"/>
      <c r="C65" s="243">
        <v>5</v>
      </c>
      <c r="D65" s="247" t="str">
        <f t="shared" si="1"/>
        <v/>
      </c>
      <c r="E65" s="247" t="str">
        <f t="shared" si="2"/>
        <v/>
      </c>
      <c r="F65" s="247" t="str">
        <f t="shared" si="2"/>
        <v/>
      </c>
      <c r="G65" s="32"/>
      <c r="H65" s="32"/>
      <c r="I65" s="32"/>
      <c r="J65" s="32"/>
      <c r="K65" s="115"/>
    </row>
    <row r="66" spans="1:11" s="246" customFormat="1" ht="14.1" customHeight="1" thickBot="1" x14ac:dyDescent="0.3">
      <c r="B66" s="238"/>
      <c r="C66" s="243">
        <v>6</v>
      </c>
      <c r="D66" s="247" t="str">
        <f t="shared" si="1"/>
        <v/>
      </c>
      <c r="E66" s="247" t="str">
        <f t="shared" si="2"/>
        <v/>
      </c>
      <c r="F66" s="247" t="str">
        <f t="shared" si="2"/>
        <v/>
      </c>
      <c r="G66" s="32"/>
      <c r="H66" s="32"/>
      <c r="I66" s="32"/>
      <c r="J66" s="32"/>
      <c r="K66" s="115"/>
    </row>
    <row r="67" spans="1:11" s="246" customFormat="1" ht="14.1" customHeight="1" thickBot="1" x14ac:dyDescent="0.3">
      <c r="B67" s="238"/>
      <c r="C67" s="243">
        <v>7</v>
      </c>
      <c r="D67" s="247" t="str">
        <f t="shared" si="1"/>
        <v/>
      </c>
      <c r="E67" s="247" t="str">
        <f t="shared" si="2"/>
        <v/>
      </c>
      <c r="F67" s="247" t="str">
        <f t="shared" si="2"/>
        <v/>
      </c>
      <c r="G67" s="32"/>
      <c r="H67" s="32"/>
      <c r="I67" s="32"/>
      <c r="J67" s="32"/>
      <c r="K67" s="115"/>
    </row>
    <row r="68" spans="1:11" s="246" customFormat="1" ht="14.1" customHeight="1" thickBot="1" x14ac:dyDescent="0.3">
      <c r="B68" s="238"/>
      <c r="C68" s="243">
        <v>8</v>
      </c>
      <c r="D68" s="247" t="str">
        <f t="shared" si="1"/>
        <v/>
      </c>
      <c r="E68" s="247" t="str">
        <f t="shared" si="2"/>
        <v/>
      </c>
      <c r="F68" s="247" t="str">
        <f t="shared" si="2"/>
        <v/>
      </c>
      <c r="G68" s="32"/>
      <c r="H68" s="32"/>
      <c r="I68" s="32"/>
      <c r="J68" s="32"/>
      <c r="K68" s="115"/>
    </row>
    <row r="69" spans="1:11" s="246" customFormat="1" ht="14.1" customHeight="1" thickBot="1" x14ac:dyDescent="0.3">
      <c r="B69" s="238"/>
      <c r="C69" s="243">
        <v>9</v>
      </c>
      <c r="D69" s="247" t="str">
        <f t="shared" si="1"/>
        <v/>
      </c>
      <c r="E69" s="247" t="str">
        <f t="shared" si="2"/>
        <v/>
      </c>
      <c r="F69" s="247" t="str">
        <f t="shared" si="2"/>
        <v/>
      </c>
      <c r="G69" s="32"/>
      <c r="H69" s="32"/>
      <c r="I69" s="32"/>
      <c r="J69" s="32"/>
      <c r="K69" s="115"/>
    </row>
    <row r="70" spans="1:11" s="246" customFormat="1" ht="14.1" customHeight="1" thickBot="1" x14ac:dyDescent="0.3">
      <c r="B70" s="238"/>
      <c r="C70" s="243">
        <v>10</v>
      </c>
      <c r="D70" s="247" t="str">
        <f t="shared" si="1"/>
        <v/>
      </c>
      <c r="E70" s="247" t="str">
        <f t="shared" si="2"/>
        <v/>
      </c>
      <c r="F70" s="247" t="str">
        <f t="shared" si="2"/>
        <v/>
      </c>
      <c r="G70" s="32"/>
      <c r="H70" s="32"/>
      <c r="I70" s="32"/>
      <c r="J70" s="32"/>
      <c r="K70" s="115"/>
    </row>
    <row r="71" spans="1:11" s="246" customFormat="1" ht="14.1" customHeight="1" thickBot="1" x14ac:dyDescent="0.3">
      <c r="B71" s="238"/>
      <c r="C71" s="243">
        <v>11</v>
      </c>
      <c r="D71" s="247" t="str">
        <f t="shared" si="1"/>
        <v/>
      </c>
      <c r="E71" s="247" t="str">
        <f t="shared" si="2"/>
        <v/>
      </c>
      <c r="F71" s="247" t="str">
        <f t="shared" si="2"/>
        <v/>
      </c>
      <c r="G71" s="32"/>
      <c r="H71" s="32"/>
      <c r="I71" s="32"/>
      <c r="J71" s="32"/>
      <c r="K71" s="115"/>
    </row>
    <row r="72" spans="1:11" s="246" customFormat="1" ht="14.1" customHeight="1" thickBot="1" x14ac:dyDescent="0.3">
      <c r="B72" s="238"/>
      <c r="C72" s="243">
        <v>12</v>
      </c>
      <c r="D72" s="247" t="str">
        <f t="shared" si="1"/>
        <v/>
      </c>
      <c r="E72" s="247" t="str">
        <f t="shared" si="2"/>
        <v/>
      </c>
      <c r="F72" s="247" t="str">
        <f t="shared" si="2"/>
        <v/>
      </c>
      <c r="G72" s="32"/>
      <c r="H72" s="32"/>
      <c r="I72" s="32"/>
      <c r="J72" s="32"/>
      <c r="K72" s="115"/>
    </row>
    <row r="73" spans="1:11" s="246" customFormat="1" ht="14.1" customHeight="1" thickBot="1" x14ac:dyDescent="0.3">
      <c r="B73" s="238"/>
      <c r="C73" s="243">
        <v>13</v>
      </c>
      <c r="D73" s="247" t="str">
        <f t="shared" si="1"/>
        <v/>
      </c>
      <c r="E73" s="247" t="str">
        <f t="shared" si="2"/>
        <v/>
      </c>
      <c r="F73" s="247" t="str">
        <f t="shared" si="2"/>
        <v/>
      </c>
      <c r="G73" s="32"/>
      <c r="H73" s="32"/>
      <c r="I73" s="32"/>
      <c r="J73" s="32"/>
      <c r="K73" s="115"/>
    </row>
    <row r="74" spans="1:11" s="246" customFormat="1" ht="14.1" customHeight="1" thickBot="1" x14ac:dyDescent="0.3">
      <c r="B74" s="238"/>
      <c r="C74" s="243">
        <v>14</v>
      </c>
      <c r="D74" s="247" t="str">
        <f t="shared" si="1"/>
        <v/>
      </c>
      <c r="E74" s="247" t="str">
        <f t="shared" si="2"/>
        <v/>
      </c>
      <c r="F74" s="247" t="str">
        <f t="shared" si="2"/>
        <v/>
      </c>
      <c r="G74" s="32"/>
      <c r="H74" s="32"/>
      <c r="I74" s="32"/>
      <c r="J74" s="32"/>
      <c r="K74" s="115"/>
    </row>
    <row r="75" spans="1:11" ht="14.1" customHeight="1" x14ac:dyDescent="0.25">
      <c r="A75" s="362"/>
      <c r="B75" s="381"/>
      <c r="C75" s="365"/>
      <c r="D75" s="952" t="s">
        <v>14</v>
      </c>
      <c r="E75" s="953"/>
      <c r="F75" s="953"/>
      <c r="G75" s="953"/>
      <c r="H75" s="953"/>
      <c r="I75" s="953"/>
      <c r="J75" s="953"/>
      <c r="K75" s="954"/>
    </row>
    <row r="76" spans="1:11" ht="14.1" customHeight="1" x14ac:dyDescent="0.25">
      <c r="A76" s="362"/>
      <c r="B76" s="381"/>
      <c r="C76" s="365"/>
      <c r="D76" s="958" t="s">
        <v>27</v>
      </c>
      <c r="E76" s="959"/>
      <c r="F76" s="959"/>
      <c r="G76" s="959"/>
      <c r="H76" s="959"/>
      <c r="I76" s="959"/>
      <c r="J76" s="959"/>
      <c r="K76" s="960"/>
    </row>
    <row r="77" spans="1:11" ht="14.1" customHeight="1" thickBot="1" x14ac:dyDescent="0.3">
      <c r="A77" s="362"/>
      <c r="B77" s="381"/>
      <c r="C77" s="365"/>
      <c r="D77" s="949" t="s">
        <v>28</v>
      </c>
      <c r="E77" s="950"/>
      <c r="F77" s="950"/>
      <c r="G77" s="950"/>
      <c r="H77" s="950"/>
      <c r="I77" s="950"/>
      <c r="J77" s="950"/>
      <c r="K77" s="951"/>
    </row>
    <row r="78" spans="1:11" ht="14.1" customHeight="1" thickBot="1" x14ac:dyDescent="0.3">
      <c r="A78" s="362"/>
      <c r="B78" s="381"/>
      <c r="C78" s="368" t="s">
        <v>19</v>
      </c>
      <c r="D78" s="335" t="s">
        <v>8</v>
      </c>
      <c r="E78" s="335" t="s">
        <v>26</v>
      </c>
      <c r="F78" s="369" t="s">
        <v>10</v>
      </c>
      <c r="G78" s="369" t="s">
        <v>20</v>
      </c>
      <c r="H78" s="369" t="s">
        <v>21</v>
      </c>
      <c r="I78" s="369" t="s">
        <v>22</v>
      </c>
      <c r="J78" s="369" t="s">
        <v>23</v>
      </c>
      <c r="K78" s="284"/>
    </row>
    <row r="79" spans="1:11" ht="14.1" customHeight="1" thickBot="1" x14ac:dyDescent="0.3">
      <c r="A79" s="362"/>
      <c r="B79" s="381"/>
      <c r="C79" s="348">
        <v>1</v>
      </c>
      <c r="D79" s="370" t="str">
        <f t="shared" ref="D79:F92" si="3">IF(ISBLANK(D61),"",D61)</f>
        <v>POMCA</v>
      </c>
      <c r="E79" s="370" t="str">
        <f t="shared" si="3"/>
        <v/>
      </c>
      <c r="F79" s="370" t="str">
        <f t="shared" si="3"/>
        <v>Rio Medio Cesar</v>
      </c>
      <c r="G79" s="833" t="str">
        <f t="shared" ref="G79:J81" si="4">IFERROR(G61/G44,"N.A.")</f>
        <v>N.A.</v>
      </c>
      <c r="H79" s="371">
        <f t="shared" si="4"/>
        <v>0</v>
      </c>
      <c r="I79" s="371">
        <f t="shared" si="4"/>
        <v>0</v>
      </c>
      <c r="J79" s="371">
        <f t="shared" si="4"/>
        <v>0</v>
      </c>
      <c r="K79" s="367"/>
    </row>
    <row r="80" spans="1:11" ht="14.1" customHeight="1" thickBot="1" x14ac:dyDescent="0.3">
      <c r="A80" s="362"/>
      <c r="B80" s="381"/>
      <c r="C80" s="348">
        <v>2</v>
      </c>
      <c r="D80" s="370" t="str">
        <f t="shared" si="3"/>
        <v>PMA</v>
      </c>
      <c r="E80" s="370" t="str">
        <f t="shared" si="3"/>
        <v/>
      </c>
      <c r="F80" s="370" t="str">
        <f t="shared" si="3"/>
        <v>Tocaimo</v>
      </c>
      <c r="G80" s="833" t="str">
        <f t="shared" si="4"/>
        <v>N.A.</v>
      </c>
      <c r="H80" s="371">
        <f t="shared" si="4"/>
        <v>0</v>
      </c>
      <c r="I80" s="371">
        <f t="shared" si="4"/>
        <v>0</v>
      </c>
      <c r="J80" s="371">
        <f t="shared" si="4"/>
        <v>0</v>
      </c>
      <c r="K80" s="367"/>
    </row>
    <row r="81" spans="1:11" ht="14.1" customHeight="1" thickBot="1" x14ac:dyDescent="0.3">
      <c r="A81" s="362"/>
      <c r="B81" s="381"/>
      <c r="C81" s="348">
        <v>3</v>
      </c>
      <c r="D81" s="370" t="str">
        <f t="shared" si="3"/>
        <v>PMM</v>
      </c>
      <c r="E81" s="370" t="str">
        <f t="shared" si="3"/>
        <v/>
      </c>
      <c r="F81" s="370" t="str">
        <f t="shared" si="3"/>
        <v>Simití</v>
      </c>
      <c r="G81" s="371" t="str">
        <f t="shared" si="4"/>
        <v>N.A.</v>
      </c>
      <c r="H81" s="371">
        <f t="shared" si="4"/>
        <v>0</v>
      </c>
      <c r="I81" s="371">
        <f t="shared" si="4"/>
        <v>0</v>
      </c>
      <c r="J81" s="371">
        <f t="shared" si="4"/>
        <v>0</v>
      </c>
      <c r="K81" s="367"/>
    </row>
    <row r="82" spans="1:11" ht="14.1" customHeight="1" thickBot="1" x14ac:dyDescent="0.3">
      <c r="A82" s="362"/>
      <c r="B82" s="381"/>
      <c r="C82" s="348">
        <v>4</v>
      </c>
      <c r="D82" s="370" t="str">
        <f t="shared" si="3"/>
        <v/>
      </c>
      <c r="E82" s="370" t="str">
        <f t="shared" si="3"/>
        <v/>
      </c>
      <c r="F82" s="370" t="str">
        <f t="shared" si="3"/>
        <v/>
      </c>
      <c r="G82" s="371" t="str">
        <f t="shared" ref="G82:J92" si="5">IFERROR(G64/G47,"N.A.")</f>
        <v>N.A.</v>
      </c>
      <c r="H82" s="371" t="str">
        <f t="shared" si="5"/>
        <v>N.A.</v>
      </c>
      <c r="I82" s="371" t="str">
        <f t="shared" si="5"/>
        <v>N.A.</v>
      </c>
      <c r="J82" s="371" t="str">
        <f t="shared" si="5"/>
        <v>N.A.</v>
      </c>
      <c r="K82" s="367"/>
    </row>
    <row r="83" spans="1:11" ht="14.1" customHeight="1" thickBot="1" x14ac:dyDescent="0.3">
      <c r="A83" s="362"/>
      <c r="B83" s="381"/>
      <c r="C83" s="348">
        <v>5</v>
      </c>
      <c r="D83" s="370" t="str">
        <f t="shared" si="3"/>
        <v/>
      </c>
      <c r="E83" s="370" t="str">
        <f t="shared" si="3"/>
        <v/>
      </c>
      <c r="F83" s="370" t="str">
        <f t="shared" si="3"/>
        <v/>
      </c>
      <c r="G83" s="371" t="str">
        <f t="shared" si="5"/>
        <v>N.A.</v>
      </c>
      <c r="H83" s="371" t="str">
        <f t="shared" si="5"/>
        <v>N.A.</v>
      </c>
      <c r="I83" s="371" t="str">
        <f t="shared" si="5"/>
        <v>N.A.</v>
      </c>
      <c r="J83" s="371" t="str">
        <f t="shared" si="5"/>
        <v>N.A.</v>
      </c>
      <c r="K83" s="367"/>
    </row>
    <row r="84" spans="1:11" ht="14.1" customHeight="1" thickBot="1" x14ac:dyDescent="0.3">
      <c r="A84" s="362"/>
      <c r="B84" s="381"/>
      <c r="C84" s="348">
        <v>6</v>
      </c>
      <c r="D84" s="370" t="str">
        <f t="shared" si="3"/>
        <v/>
      </c>
      <c r="E84" s="370" t="str">
        <f t="shared" si="3"/>
        <v/>
      </c>
      <c r="F84" s="370" t="str">
        <f t="shared" si="3"/>
        <v/>
      </c>
      <c r="G84" s="371" t="str">
        <f t="shared" si="5"/>
        <v>N.A.</v>
      </c>
      <c r="H84" s="371" t="str">
        <f t="shared" si="5"/>
        <v>N.A.</v>
      </c>
      <c r="I84" s="371" t="str">
        <f t="shared" si="5"/>
        <v>N.A.</v>
      </c>
      <c r="J84" s="371" t="str">
        <f t="shared" si="5"/>
        <v>N.A.</v>
      </c>
      <c r="K84" s="287"/>
    </row>
    <row r="85" spans="1:11" ht="14.1" customHeight="1" thickBot="1" x14ac:dyDescent="0.3">
      <c r="A85" s="362"/>
      <c r="B85" s="381"/>
      <c r="C85" s="348">
        <v>7</v>
      </c>
      <c r="D85" s="370" t="str">
        <f t="shared" si="3"/>
        <v/>
      </c>
      <c r="E85" s="370" t="str">
        <f t="shared" si="3"/>
        <v/>
      </c>
      <c r="F85" s="370" t="str">
        <f t="shared" si="3"/>
        <v/>
      </c>
      <c r="G85" s="371" t="str">
        <f t="shared" si="5"/>
        <v>N.A.</v>
      </c>
      <c r="H85" s="371" t="str">
        <f t="shared" si="5"/>
        <v>N.A.</v>
      </c>
      <c r="I85" s="371" t="str">
        <f t="shared" si="5"/>
        <v>N.A.</v>
      </c>
      <c r="J85" s="371" t="str">
        <f t="shared" si="5"/>
        <v>N.A.</v>
      </c>
      <c r="K85" s="367"/>
    </row>
    <row r="86" spans="1:11" ht="14.1" customHeight="1" thickBot="1" x14ac:dyDescent="0.3">
      <c r="A86" s="362"/>
      <c r="B86" s="381"/>
      <c r="C86" s="348">
        <v>8</v>
      </c>
      <c r="D86" s="370" t="str">
        <f t="shared" si="3"/>
        <v/>
      </c>
      <c r="E86" s="370" t="str">
        <f t="shared" si="3"/>
        <v/>
      </c>
      <c r="F86" s="370" t="str">
        <f t="shared" si="3"/>
        <v/>
      </c>
      <c r="G86" s="371" t="str">
        <f t="shared" si="5"/>
        <v>N.A.</v>
      </c>
      <c r="H86" s="371" t="str">
        <f t="shared" si="5"/>
        <v>N.A.</v>
      </c>
      <c r="I86" s="371" t="str">
        <f t="shared" si="5"/>
        <v>N.A.</v>
      </c>
      <c r="J86" s="371" t="str">
        <f t="shared" si="5"/>
        <v>N.A.</v>
      </c>
      <c r="K86" s="367"/>
    </row>
    <row r="87" spans="1:11" ht="14.1" customHeight="1" thickBot="1" x14ac:dyDescent="0.3">
      <c r="A87" s="362"/>
      <c r="B87" s="381"/>
      <c r="C87" s="348">
        <v>9</v>
      </c>
      <c r="D87" s="370" t="str">
        <f t="shared" si="3"/>
        <v/>
      </c>
      <c r="E87" s="370" t="str">
        <f t="shared" si="3"/>
        <v/>
      </c>
      <c r="F87" s="370" t="str">
        <f t="shared" si="3"/>
        <v/>
      </c>
      <c r="G87" s="371" t="str">
        <f t="shared" si="5"/>
        <v>N.A.</v>
      </c>
      <c r="H87" s="371" t="str">
        <f t="shared" si="5"/>
        <v>N.A.</v>
      </c>
      <c r="I87" s="371" t="str">
        <f t="shared" si="5"/>
        <v>N.A.</v>
      </c>
      <c r="J87" s="371" t="str">
        <f t="shared" si="5"/>
        <v>N.A.</v>
      </c>
      <c r="K87" s="367"/>
    </row>
    <row r="88" spans="1:11" ht="14.1" customHeight="1" thickBot="1" x14ac:dyDescent="0.3">
      <c r="A88" s="362"/>
      <c r="B88" s="381"/>
      <c r="C88" s="348">
        <v>10</v>
      </c>
      <c r="D88" s="370" t="str">
        <f t="shared" si="3"/>
        <v/>
      </c>
      <c r="E88" s="370" t="str">
        <f t="shared" si="3"/>
        <v/>
      </c>
      <c r="F88" s="370" t="str">
        <f t="shared" si="3"/>
        <v/>
      </c>
      <c r="G88" s="371" t="str">
        <f t="shared" si="5"/>
        <v>N.A.</v>
      </c>
      <c r="H88" s="371" t="str">
        <f t="shared" si="5"/>
        <v>N.A.</v>
      </c>
      <c r="I88" s="371" t="str">
        <f t="shared" si="5"/>
        <v>N.A.</v>
      </c>
      <c r="J88" s="371" t="str">
        <f t="shared" si="5"/>
        <v>N.A.</v>
      </c>
      <c r="K88" s="287"/>
    </row>
    <row r="89" spans="1:11" ht="14.1" customHeight="1" thickBot="1" x14ac:dyDescent="0.3">
      <c r="A89" s="362"/>
      <c r="B89" s="381"/>
      <c r="C89" s="348">
        <v>11</v>
      </c>
      <c r="D89" s="370" t="str">
        <f t="shared" si="3"/>
        <v/>
      </c>
      <c r="E89" s="370" t="str">
        <f t="shared" si="3"/>
        <v/>
      </c>
      <c r="F89" s="370" t="str">
        <f t="shared" si="3"/>
        <v/>
      </c>
      <c r="G89" s="371" t="str">
        <f t="shared" si="5"/>
        <v>N.A.</v>
      </c>
      <c r="H89" s="371" t="str">
        <f t="shared" si="5"/>
        <v>N.A.</v>
      </c>
      <c r="I89" s="371" t="str">
        <f t="shared" si="5"/>
        <v>N.A.</v>
      </c>
      <c r="J89" s="371" t="str">
        <f t="shared" si="5"/>
        <v>N.A.</v>
      </c>
      <c r="K89" s="367"/>
    </row>
    <row r="90" spans="1:11" ht="14.1" customHeight="1" thickBot="1" x14ac:dyDescent="0.3">
      <c r="A90" s="362"/>
      <c r="B90" s="381"/>
      <c r="C90" s="348">
        <v>12</v>
      </c>
      <c r="D90" s="370" t="str">
        <f t="shared" si="3"/>
        <v/>
      </c>
      <c r="E90" s="370" t="str">
        <f t="shared" si="3"/>
        <v/>
      </c>
      <c r="F90" s="370" t="str">
        <f t="shared" si="3"/>
        <v/>
      </c>
      <c r="G90" s="371" t="str">
        <f t="shared" si="5"/>
        <v>N.A.</v>
      </c>
      <c r="H90" s="371" t="str">
        <f t="shared" si="5"/>
        <v>N.A.</v>
      </c>
      <c r="I90" s="371" t="str">
        <f t="shared" si="5"/>
        <v>N.A.</v>
      </c>
      <c r="J90" s="371" t="str">
        <f t="shared" si="5"/>
        <v>N.A.</v>
      </c>
      <c r="K90" s="367"/>
    </row>
    <row r="91" spans="1:11" ht="14.1" customHeight="1" thickBot="1" x14ac:dyDescent="0.3">
      <c r="A91" s="362"/>
      <c r="B91" s="381"/>
      <c r="C91" s="348">
        <v>13</v>
      </c>
      <c r="D91" s="370" t="str">
        <f t="shared" si="3"/>
        <v/>
      </c>
      <c r="E91" s="370" t="str">
        <f t="shared" si="3"/>
        <v/>
      </c>
      <c r="F91" s="370" t="str">
        <f t="shared" si="3"/>
        <v/>
      </c>
      <c r="G91" s="371" t="str">
        <f t="shared" si="5"/>
        <v>N.A.</v>
      </c>
      <c r="H91" s="371" t="str">
        <f t="shared" si="5"/>
        <v>N.A.</v>
      </c>
      <c r="I91" s="371" t="str">
        <f t="shared" si="5"/>
        <v>N.A.</v>
      </c>
      <c r="J91" s="371" t="str">
        <f t="shared" si="5"/>
        <v>N.A.</v>
      </c>
      <c r="K91" s="367"/>
    </row>
    <row r="92" spans="1:11" ht="14.1" customHeight="1" thickBot="1" x14ac:dyDescent="0.3">
      <c r="A92" s="362"/>
      <c r="B92" s="381"/>
      <c r="C92" s="348">
        <v>14</v>
      </c>
      <c r="D92" s="370" t="str">
        <f t="shared" si="3"/>
        <v/>
      </c>
      <c r="E92" s="370" t="str">
        <f t="shared" si="3"/>
        <v/>
      </c>
      <c r="F92" s="370" t="str">
        <f t="shared" si="3"/>
        <v/>
      </c>
      <c r="G92" s="371" t="str">
        <f t="shared" si="5"/>
        <v>N.A.</v>
      </c>
      <c r="H92" s="371" t="str">
        <f t="shared" si="5"/>
        <v>N.A.</v>
      </c>
      <c r="I92" s="371" t="str">
        <f t="shared" si="5"/>
        <v>N.A.</v>
      </c>
      <c r="J92" s="371" t="str">
        <f t="shared" si="5"/>
        <v>N.A.</v>
      </c>
      <c r="K92" s="287"/>
    </row>
    <row r="93" spans="1:11" ht="14.1" customHeight="1" x14ac:dyDescent="0.25">
      <c r="A93" s="362"/>
      <c r="B93" s="381"/>
      <c r="C93" s="365"/>
      <c r="D93" s="964"/>
      <c r="E93" s="965"/>
      <c r="F93" s="965"/>
      <c r="G93" s="965"/>
      <c r="H93" s="965"/>
      <c r="I93" s="965"/>
      <c r="J93" s="965"/>
      <c r="K93" s="966"/>
    </row>
    <row r="94" spans="1:11" ht="14.1" customHeight="1" thickBot="1" x14ac:dyDescent="0.3">
      <c r="A94" s="362"/>
      <c r="B94" s="381"/>
      <c r="C94" s="365"/>
      <c r="D94" s="949" t="s">
        <v>29</v>
      </c>
      <c r="E94" s="950"/>
      <c r="F94" s="950"/>
      <c r="G94" s="950"/>
      <c r="H94" s="950"/>
      <c r="I94" s="950"/>
      <c r="J94" s="950"/>
      <c r="K94" s="951"/>
    </row>
    <row r="95" spans="1:11" ht="14.1" customHeight="1" thickBot="1" x14ac:dyDescent="0.3">
      <c r="A95" s="362"/>
      <c r="B95" s="381"/>
      <c r="C95" s="372" t="s">
        <v>19</v>
      </c>
      <c r="D95" s="369" t="s">
        <v>30</v>
      </c>
      <c r="E95" s="369" t="s">
        <v>31</v>
      </c>
      <c r="F95" s="373"/>
      <c r="G95" s="369" t="s">
        <v>20</v>
      </c>
      <c r="H95" s="369" t="s">
        <v>21</v>
      </c>
      <c r="I95" s="369" t="s">
        <v>22</v>
      </c>
      <c r="J95" s="369" t="s">
        <v>23</v>
      </c>
      <c r="K95" s="284"/>
    </row>
    <row r="96" spans="1:11" ht="14.1" customHeight="1" thickBot="1" x14ac:dyDescent="0.3">
      <c r="A96" s="362"/>
      <c r="B96" s="381"/>
      <c r="C96" s="358">
        <v>1</v>
      </c>
      <c r="D96" s="293" t="s">
        <v>32</v>
      </c>
      <c r="E96" s="32">
        <v>0.6</v>
      </c>
      <c r="F96" s="33"/>
      <c r="G96" s="834">
        <f ca="1">IFERROR(AVERAGEIF($D$79:$J$92,"POMCA",G$79:G$92),0)</f>
        <v>0</v>
      </c>
      <c r="H96" s="374">
        <f ca="1">IFERROR(AVERAGEIF($D$79:$J$92,"POMCA",H$79:H$92),0)</f>
        <v>0</v>
      </c>
      <c r="I96" s="374">
        <f ca="1">IFERROR(AVERAGEIF($D$79:$J$92,"POMCA",I$79:I$92),0)</f>
        <v>0</v>
      </c>
      <c r="J96" s="374">
        <f ca="1">IFERROR(AVERAGEIF($D$79:$J$92,"POMCA",J$79:J$92),0)</f>
        <v>0</v>
      </c>
      <c r="K96" s="115"/>
    </row>
    <row r="97" spans="1:11" ht="14.1" customHeight="1" thickBot="1" x14ac:dyDescent="0.3">
      <c r="A97" s="362"/>
      <c r="B97" s="381"/>
      <c r="C97" s="358">
        <v>2</v>
      </c>
      <c r="D97" s="293" t="s">
        <v>12</v>
      </c>
      <c r="E97" s="32">
        <v>0.2</v>
      </c>
      <c r="F97" s="33"/>
      <c r="G97" s="374">
        <f ca="1">IFERROR(AVERAGEIF($D$79:$J$92,"PMA",G$79:G$92),0)</f>
        <v>0</v>
      </c>
      <c r="H97" s="374">
        <f ca="1">IFERROR(AVERAGEIF($D$79:$J$92,"PMA",H$79:H$92),0)</f>
        <v>0</v>
      </c>
      <c r="I97" s="374">
        <f ca="1">IFERROR(AVERAGEIF($D$79:$J$92,"PMA",I$79:I$92),0)</f>
        <v>0</v>
      </c>
      <c r="J97" s="374">
        <f ca="1">IFERROR(AVERAGEIF($D$79:$J$92,"PMA",J$79:J$92),0)</f>
        <v>0</v>
      </c>
      <c r="K97" s="115"/>
    </row>
    <row r="98" spans="1:11" ht="14.1" customHeight="1" thickBot="1" x14ac:dyDescent="0.3">
      <c r="A98" s="362"/>
      <c r="B98" s="381"/>
      <c r="C98" s="358">
        <v>3</v>
      </c>
      <c r="D98" s="293" t="s">
        <v>13</v>
      </c>
      <c r="E98" s="32">
        <v>0.2</v>
      </c>
      <c r="F98" s="33"/>
      <c r="G98" s="374">
        <f ca="1">IFERROR(AVERAGEIF($D$79:$J$92,"PMM",G$79:G$92),0)</f>
        <v>0</v>
      </c>
      <c r="H98" s="374">
        <f ca="1">IFERROR(AVERAGEIF($D$79:$J$92,"PMM",H$79:H$92),0)</f>
        <v>0</v>
      </c>
      <c r="I98" s="374">
        <f ca="1">IFERROR(AVERAGEIF($D$79:$J$92,"PMM",I$79:I$92),0)</f>
        <v>0</v>
      </c>
      <c r="J98" s="374">
        <f ca="1">IFERROR(AVERAGEIF($D$79:$J$92,"PMM",J$79:J$92),0)</f>
        <v>0</v>
      </c>
      <c r="K98" s="115"/>
    </row>
    <row r="99" spans="1:11" ht="14.1" customHeight="1" thickBot="1" x14ac:dyDescent="0.3">
      <c r="A99" s="362"/>
      <c r="B99" s="381"/>
      <c r="C99" s="268"/>
      <c r="D99" s="974">
        <f>Formulas!$D$5</f>
        <v>1</v>
      </c>
      <c r="E99" s="975"/>
      <c r="F99" s="555" t="s">
        <v>1244</v>
      </c>
      <c r="G99" s="835" t="str">
        <f ca="1">Formulas!E5</f>
        <v>N.A.</v>
      </c>
      <c r="H99" s="208" t="str">
        <f ca="1">Formulas!F5</f>
        <v>N.A.</v>
      </c>
      <c r="I99" s="208" t="str">
        <f ca="1">Formulas!G5</f>
        <v>N.A.</v>
      </c>
      <c r="J99" s="208" t="str">
        <f ca="1">Formulas!H5</f>
        <v>N.A.</v>
      </c>
      <c r="K99" s="116"/>
    </row>
    <row r="100" spans="1:11" ht="14.1" customHeight="1" x14ac:dyDescent="0.25">
      <c r="A100" s="362"/>
      <c r="B100" s="381"/>
      <c r="C100" s="365"/>
      <c r="D100" s="976"/>
      <c r="E100" s="977"/>
      <c r="F100" s="977"/>
      <c r="G100" s="977"/>
      <c r="H100" s="977"/>
      <c r="I100" s="977"/>
      <c r="J100" s="977"/>
      <c r="K100" s="978"/>
    </row>
    <row r="101" spans="1:11" ht="14.1" customHeight="1" x14ac:dyDescent="0.25">
      <c r="A101" s="362"/>
      <c r="B101" s="381"/>
      <c r="C101" s="365"/>
      <c r="D101" s="958" t="s">
        <v>33</v>
      </c>
      <c r="E101" s="959"/>
      <c r="F101" s="959"/>
      <c r="G101" s="959"/>
      <c r="H101" s="959"/>
      <c r="I101" s="959"/>
      <c r="J101" s="959"/>
      <c r="K101" s="960"/>
    </row>
    <row r="102" spans="1:11" ht="14.1" customHeight="1" thickBot="1" x14ac:dyDescent="0.3">
      <c r="A102" s="362"/>
      <c r="B102" s="356"/>
      <c r="C102" s="357"/>
      <c r="D102" s="332"/>
      <c r="E102" s="280"/>
      <c r="F102" s="280"/>
      <c r="G102" s="280"/>
      <c r="H102" s="280"/>
      <c r="I102" s="280"/>
      <c r="J102" s="280"/>
      <c r="K102" s="281"/>
    </row>
    <row r="103" spans="1:11" ht="14.1" customHeight="1" thickBot="1" x14ac:dyDescent="0.3">
      <c r="A103" s="362"/>
      <c r="B103" s="356" t="s">
        <v>34</v>
      </c>
      <c r="C103" s="357"/>
      <c r="D103" s="979" t="s">
        <v>35</v>
      </c>
      <c r="E103" s="980"/>
      <c r="F103" s="980"/>
      <c r="G103" s="980"/>
      <c r="H103" s="980"/>
      <c r="I103" s="980"/>
      <c r="J103" s="980"/>
      <c r="K103" s="981"/>
    </row>
    <row r="104" spans="1:11" ht="39" customHeight="1" thickBot="1" x14ac:dyDescent="0.3">
      <c r="A104" s="362"/>
      <c r="B104" s="356" t="s">
        <v>36</v>
      </c>
      <c r="C104" s="357"/>
      <c r="D104" s="979" t="s">
        <v>37</v>
      </c>
      <c r="E104" s="980"/>
      <c r="F104" s="980"/>
      <c r="G104" s="980"/>
      <c r="H104" s="980"/>
      <c r="I104" s="980"/>
      <c r="J104" s="980"/>
      <c r="K104" s="981"/>
    </row>
    <row r="105" spans="1:11" ht="15.75" thickBot="1" x14ac:dyDescent="0.3">
      <c r="A105" s="362"/>
      <c r="B105" s="252"/>
      <c r="C105" s="253"/>
      <c r="D105" s="251"/>
      <c r="E105" s="251"/>
      <c r="F105" s="251"/>
      <c r="G105" s="251"/>
      <c r="H105" s="251"/>
      <c r="I105" s="251"/>
      <c r="J105" s="251"/>
      <c r="K105" s="251"/>
    </row>
    <row r="106" spans="1:11" ht="24" customHeight="1" thickBot="1" x14ac:dyDescent="0.3">
      <c r="A106" s="362"/>
      <c r="B106" s="967" t="s">
        <v>38</v>
      </c>
      <c r="C106" s="968"/>
      <c r="D106" s="968"/>
      <c r="E106" s="969"/>
      <c r="F106" s="251"/>
      <c r="G106" s="251"/>
      <c r="H106" s="251"/>
      <c r="I106" s="251"/>
      <c r="J106" s="251"/>
      <c r="K106" s="251"/>
    </row>
    <row r="107" spans="1:11" ht="15.75" thickBot="1" x14ac:dyDescent="0.3">
      <c r="A107" s="362"/>
      <c r="B107" s="970">
        <v>1</v>
      </c>
      <c r="C107" s="275"/>
      <c r="D107" s="292" t="s">
        <v>39</v>
      </c>
      <c r="E107" s="169"/>
      <c r="F107" s="251"/>
      <c r="G107" s="251"/>
      <c r="H107" s="251"/>
      <c r="I107" s="251"/>
      <c r="J107" s="251"/>
      <c r="K107" s="251"/>
    </row>
    <row r="108" spans="1:11" ht="15.75" thickBot="1" x14ac:dyDescent="0.3">
      <c r="A108" s="362"/>
      <c r="B108" s="971"/>
      <c r="C108" s="275"/>
      <c r="D108" s="281" t="s">
        <v>40</v>
      </c>
      <c r="E108" s="169" t="s">
        <v>1990</v>
      </c>
      <c r="F108" s="251"/>
      <c r="G108" s="251"/>
      <c r="H108" s="251"/>
      <c r="I108" s="251"/>
      <c r="J108" s="251"/>
      <c r="K108" s="251"/>
    </row>
    <row r="109" spans="1:11" ht="15.75" thickBot="1" x14ac:dyDescent="0.3">
      <c r="A109" s="362"/>
      <c r="B109" s="971"/>
      <c r="C109" s="275"/>
      <c r="D109" s="281" t="s">
        <v>41</v>
      </c>
      <c r="E109" s="169" t="s">
        <v>1991</v>
      </c>
      <c r="F109" s="251"/>
      <c r="G109" s="251"/>
      <c r="H109" s="251"/>
      <c r="I109" s="251"/>
      <c r="J109" s="251"/>
      <c r="K109" s="251"/>
    </row>
    <row r="110" spans="1:11" ht="15.75" thickBot="1" x14ac:dyDescent="0.3">
      <c r="A110" s="362"/>
      <c r="B110" s="971"/>
      <c r="C110" s="275"/>
      <c r="D110" s="281" t="s">
        <v>42</v>
      </c>
      <c r="E110" s="169" t="s">
        <v>1992</v>
      </c>
      <c r="F110" s="251"/>
      <c r="G110" s="251"/>
      <c r="H110" s="251"/>
      <c r="I110" s="251"/>
      <c r="J110" s="251"/>
      <c r="K110" s="251"/>
    </row>
    <row r="111" spans="1:11" ht="15.75" thickBot="1" x14ac:dyDescent="0.3">
      <c r="A111" s="362"/>
      <c r="B111" s="971"/>
      <c r="C111" s="275"/>
      <c r="D111" s="281" t="s">
        <v>43</v>
      </c>
      <c r="E111" s="846" t="s">
        <v>1993</v>
      </c>
      <c r="F111" s="251"/>
      <c r="G111" s="251"/>
      <c r="H111" s="251"/>
      <c r="I111" s="251"/>
      <c r="J111" s="251"/>
      <c r="K111" s="251"/>
    </row>
    <row r="112" spans="1:11" ht="15.75" thickBot="1" x14ac:dyDescent="0.3">
      <c r="A112" s="362"/>
      <c r="B112" s="971"/>
      <c r="C112" s="275"/>
      <c r="D112" s="281" t="s">
        <v>44</v>
      </c>
      <c r="E112" s="169">
        <v>5748960</v>
      </c>
      <c r="F112" s="251"/>
      <c r="G112" s="251"/>
      <c r="H112" s="251"/>
      <c r="I112" s="251"/>
      <c r="J112" s="251"/>
      <c r="K112" s="251"/>
    </row>
    <row r="113" spans="1:11" ht="15.75" thickBot="1" x14ac:dyDescent="0.3">
      <c r="A113" s="362"/>
      <c r="B113" s="972"/>
      <c r="C113" s="348"/>
      <c r="D113" s="281" t="s">
        <v>45</v>
      </c>
      <c r="E113" s="169" t="s">
        <v>1994</v>
      </c>
      <c r="F113" s="251"/>
      <c r="G113" s="251"/>
      <c r="H113" s="251"/>
      <c r="I113" s="251"/>
      <c r="J113" s="251"/>
      <c r="K113" s="251"/>
    </row>
    <row r="114" spans="1:11" ht="15.75" thickBot="1" x14ac:dyDescent="0.3">
      <c r="A114" s="362"/>
      <c r="B114" s="252"/>
      <c r="C114" s="253"/>
      <c r="D114" s="251"/>
      <c r="E114" s="251"/>
      <c r="F114" s="251"/>
      <c r="G114" s="251"/>
      <c r="H114" s="251"/>
      <c r="I114" s="251"/>
      <c r="J114" s="251"/>
      <c r="K114" s="251"/>
    </row>
    <row r="115" spans="1:11" ht="15" customHeight="1" thickBot="1" x14ac:dyDescent="0.3">
      <c r="A115" s="362"/>
      <c r="B115" s="967" t="s">
        <v>46</v>
      </c>
      <c r="C115" s="968"/>
      <c r="D115" s="968"/>
      <c r="E115" s="969"/>
      <c r="F115" s="251"/>
      <c r="G115" s="251"/>
      <c r="H115" s="251"/>
      <c r="I115" s="251"/>
      <c r="J115" s="251"/>
      <c r="K115" s="251"/>
    </row>
    <row r="116" spans="1:11" ht="15.75" thickBot="1" x14ac:dyDescent="0.3">
      <c r="A116" s="362"/>
      <c r="B116" s="970">
        <v>1</v>
      </c>
      <c r="C116" s="275"/>
      <c r="D116" s="292" t="s">
        <v>39</v>
      </c>
      <c r="E116" s="35" t="s">
        <v>47</v>
      </c>
      <c r="F116" s="251"/>
      <c r="G116" s="251"/>
      <c r="H116" s="251"/>
      <c r="I116" s="251"/>
      <c r="J116" s="251"/>
      <c r="K116" s="251"/>
    </row>
    <row r="117" spans="1:11" ht="15.75" thickBot="1" x14ac:dyDescent="0.3">
      <c r="A117" s="362"/>
      <c r="B117" s="971"/>
      <c r="C117" s="275"/>
      <c r="D117" s="281" t="s">
        <v>40</v>
      </c>
      <c r="E117" s="35" t="s">
        <v>48</v>
      </c>
      <c r="F117" s="251"/>
      <c r="G117" s="251"/>
      <c r="H117" s="251"/>
      <c r="I117" s="251"/>
      <c r="J117" s="251"/>
      <c r="K117" s="251"/>
    </row>
    <row r="118" spans="1:11" ht="15.75" thickBot="1" x14ac:dyDescent="0.3">
      <c r="A118" s="362"/>
      <c r="B118" s="971"/>
      <c r="C118" s="275"/>
      <c r="D118" s="281" t="s">
        <v>41</v>
      </c>
      <c r="E118" s="174"/>
      <c r="F118" s="251"/>
      <c r="G118" s="251"/>
      <c r="H118" s="251"/>
      <c r="I118" s="251"/>
      <c r="J118" s="251"/>
      <c r="K118" s="251"/>
    </row>
    <row r="119" spans="1:11" ht="15.75" thickBot="1" x14ac:dyDescent="0.3">
      <c r="A119" s="362"/>
      <c r="B119" s="971"/>
      <c r="C119" s="275"/>
      <c r="D119" s="281" t="s">
        <v>42</v>
      </c>
      <c r="E119" s="174"/>
      <c r="F119" s="251"/>
      <c r="G119" s="251"/>
      <c r="H119" s="251"/>
      <c r="I119" s="251"/>
      <c r="J119" s="251"/>
      <c r="K119" s="251"/>
    </row>
    <row r="120" spans="1:11" ht="15.75" thickBot="1" x14ac:dyDescent="0.3">
      <c r="A120" s="362"/>
      <c r="B120" s="971"/>
      <c r="C120" s="275"/>
      <c r="D120" s="281" t="s">
        <v>43</v>
      </c>
      <c r="E120" s="174"/>
      <c r="F120" s="251"/>
      <c r="G120" s="251"/>
      <c r="H120" s="251"/>
      <c r="I120" s="251"/>
      <c r="J120" s="251"/>
      <c r="K120" s="251"/>
    </row>
    <row r="121" spans="1:11" ht="15.75" thickBot="1" x14ac:dyDescent="0.3">
      <c r="A121" s="362"/>
      <c r="B121" s="971"/>
      <c r="C121" s="275"/>
      <c r="D121" s="281" t="s">
        <v>44</v>
      </c>
      <c r="E121" s="174"/>
      <c r="F121" s="251"/>
      <c r="G121" s="251"/>
      <c r="H121" s="251"/>
      <c r="I121" s="251"/>
      <c r="J121" s="251"/>
      <c r="K121" s="251"/>
    </row>
    <row r="122" spans="1:11" ht="15.75" thickBot="1" x14ac:dyDescent="0.3">
      <c r="A122" s="362"/>
      <c r="B122" s="972"/>
      <c r="C122" s="348"/>
      <c r="D122" s="281" t="s">
        <v>45</v>
      </c>
      <c r="E122" s="174"/>
      <c r="F122" s="251"/>
      <c r="G122" s="251"/>
      <c r="H122" s="251"/>
      <c r="I122" s="251"/>
      <c r="J122" s="251"/>
      <c r="K122" s="251"/>
    </row>
    <row r="123" spans="1:11" ht="15.75" thickBot="1" x14ac:dyDescent="0.3">
      <c r="A123" s="362"/>
      <c r="B123" s="252"/>
      <c r="C123" s="253"/>
      <c r="D123" s="251"/>
      <c r="E123" s="251"/>
      <c r="F123" s="251"/>
      <c r="G123" s="251"/>
      <c r="H123" s="251"/>
      <c r="I123" s="251"/>
      <c r="J123" s="251"/>
      <c r="K123" s="251"/>
    </row>
    <row r="124" spans="1:11" ht="15" customHeight="1" thickBot="1" x14ac:dyDescent="0.3">
      <c r="A124" s="362"/>
      <c r="B124" s="294" t="s">
        <v>49</v>
      </c>
      <c r="C124" s="295"/>
      <c r="D124" s="295"/>
      <c r="E124" s="375"/>
      <c r="F124" s="362"/>
      <c r="G124" s="251"/>
      <c r="H124" s="251"/>
      <c r="I124" s="251"/>
      <c r="J124" s="251"/>
      <c r="K124" s="251"/>
    </row>
    <row r="125" spans="1:11" ht="24.75" thickBot="1" x14ac:dyDescent="0.3">
      <c r="A125" s="362"/>
      <c r="B125" s="288" t="s">
        <v>50</v>
      </c>
      <c r="C125" s="281" t="s">
        <v>51</v>
      </c>
      <c r="D125" s="280" t="s">
        <v>52</v>
      </c>
      <c r="E125" s="376" t="s">
        <v>53</v>
      </c>
      <c r="F125" s="251"/>
      <c r="G125" s="251"/>
      <c r="H125" s="251"/>
      <c r="I125" s="251"/>
      <c r="J125" s="251"/>
      <c r="K125" s="362"/>
    </row>
    <row r="126" spans="1:11" ht="96.75" thickBot="1" x14ac:dyDescent="0.3">
      <c r="A126" s="362"/>
      <c r="B126" s="298">
        <v>42401</v>
      </c>
      <c r="C126" s="281">
        <v>1</v>
      </c>
      <c r="D126" s="310" t="s">
        <v>54</v>
      </c>
      <c r="E126" s="281"/>
      <c r="F126" s="251"/>
      <c r="G126" s="251"/>
      <c r="H126" s="251"/>
      <c r="I126" s="251"/>
      <c r="J126" s="251"/>
      <c r="K126" s="362"/>
    </row>
    <row r="127" spans="1:11" ht="15.75" thickBot="1" x14ac:dyDescent="0.3">
      <c r="A127" s="362"/>
      <c r="B127" s="311"/>
      <c r="C127" s="312"/>
      <c r="D127" s="251"/>
      <c r="E127" s="251"/>
      <c r="F127" s="251"/>
      <c r="G127" s="251"/>
      <c r="H127" s="251"/>
      <c r="I127" s="251"/>
      <c r="J127" s="251"/>
      <c r="K127" s="251"/>
    </row>
    <row r="128" spans="1:11" x14ac:dyDescent="0.25">
      <c r="A128" s="362"/>
      <c r="B128" s="300" t="s">
        <v>55</v>
      </c>
      <c r="C128" s="301"/>
      <c r="D128" s="251"/>
      <c r="E128" s="251"/>
      <c r="F128" s="251"/>
      <c r="G128" s="251"/>
      <c r="H128" s="251"/>
      <c r="I128" s="251"/>
      <c r="J128" s="251"/>
      <c r="K128" s="251"/>
    </row>
    <row r="129" spans="1:11" x14ac:dyDescent="0.25">
      <c r="A129" s="362"/>
      <c r="B129" s="973"/>
      <c r="C129" s="973"/>
      <c r="D129" s="973"/>
      <c r="E129" s="973"/>
      <c r="F129" s="973"/>
      <c r="G129" s="251"/>
      <c r="H129" s="251"/>
      <c r="I129" s="251"/>
      <c r="J129" s="251"/>
      <c r="K129" s="251"/>
    </row>
    <row r="130" spans="1:11" ht="44.1" customHeight="1" x14ac:dyDescent="0.25">
      <c r="A130" s="362"/>
      <c r="B130" s="973"/>
      <c r="C130" s="973"/>
      <c r="D130" s="973"/>
      <c r="E130" s="973"/>
      <c r="F130" s="973"/>
      <c r="G130" s="251"/>
      <c r="H130" s="251"/>
      <c r="I130" s="251"/>
      <c r="J130" s="251"/>
      <c r="K130" s="251"/>
    </row>
    <row r="131" spans="1:11" x14ac:dyDescent="0.25">
      <c r="A131" s="362"/>
      <c r="B131" s="252"/>
      <c r="C131" s="253"/>
      <c r="D131" s="251"/>
      <c r="E131" s="251"/>
      <c r="F131" s="251"/>
      <c r="G131" s="251"/>
      <c r="H131" s="251"/>
      <c r="I131" s="251"/>
      <c r="J131" s="251"/>
      <c r="K131" s="251"/>
    </row>
    <row r="132" spans="1:11" ht="15.75" thickBot="1" x14ac:dyDescent="0.3">
      <c r="A132" s="362"/>
      <c r="B132" s="321"/>
      <c r="C132" s="307"/>
      <c r="D132" s="251"/>
      <c r="E132" s="251"/>
      <c r="F132" s="251"/>
      <c r="G132" s="251"/>
      <c r="H132" s="251"/>
      <c r="I132" s="251"/>
      <c r="J132" s="251"/>
      <c r="K132" s="251"/>
    </row>
    <row r="133" spans="1:11" ht="15.75" thickBot="1" x14ac:dyDescent="0.3">
      <c r="A133" s="362"/>
      <c r="B133" s="377" t="s">
        <v>56</v>
      </c>
      <c r="C133" s="314"/>
      <c r="D133" s="251"/>
      <c r="E133" s="251"/>
      <c r="F133" s="251"/>
      <c r="G133" s="251"/>
      <c r="H133" s="251"/>
      <c r="I133" s="251"/>
      <c r="J133" s="251"/>
      <c r="K133" s="251"/>
    </row>
    <row r="134" spans="1:11" ht="15.75" thickBot="1" x14ac:dyDescent="0.3">
      <c r="A134" s="362"/>
      <c r="B134" s="321"/>
      <c r="C134" s="307"/>
      <c r="D134" s="251"/>
      <c r="E134" s="251"/>
      <c r="F134" s="251"/>
      <c r="G134" s="251"/>
      <c r="H134" s="251"/>
      <c r="I134" s="251"/>
      <c r="J134" s="251"/>
      <c r="K134" s="251"/>
    </row>
    <row r="135" spans="1:11" ht="15.75" thickBot="1" x14ac:dyDescent="0.3">
      <c r="A135" s="362"/>
      <c r="B135" s="302" t="s">
        <v>57</v>
      </c>
      <c r="C135" s="303"/>
      <c r="D135" s="979" t="s">
        <v>58</v>
      </c>
      <c r="E135" s="980"/>
      <c r="F135" s="981"/>
      <c r="G135" s="251"/>
      <c r="H135" s="251"/>
      <c r="I135" s="251"/>
      <c r="J135" s="251"/>
      <c r="K135" s="251"/>
    </row>
    <row r="136" spans="1:11" x14ac:dyDescent="0.25">
      <c r="A136" s="362"/>
      <c r="B136" s="970" t="s">
        <v>59</v>
      </c>
      <c r="C136" s="271"/>
      <c r="D136" s="964" t="s">
        <v>60</v>
      </c>
      <c r="E136" s="965"/>
      <c r="F136" s="966"/>
      <c r="G136" s="251"/>
      <c r="H136" s="251"/>
      <c r="I136" s="251"/>
      <c r="J136" s="251"/>
      <c r="K136" s="251"/>
    </row>
    <row r="137" spans="1:11" x14ac:dyDescent="0.25">
      <c r="A137" s="362"/>
      <c r="B137" s="971"/>
      <c r="C137" s="279"/>
      <c r="D137" s="958" t="s">
        <v>61</v>
      </c>
      <c r="E137" s="959"/>
      <c r="F137" s="960"/>
      <c r="G137" s="251"/>
      <c r="H137" s="251"/>
      <c r="I137" s="251"/>
      <c r="J137" s="251"/>
      <c r="K137" s="251"/>
    </row>
    <row r="138" spans="1:11" x14ac:dyDescent="0.25">
      <c r="A138" s="362"/>
      <c r="B138" s="971"/>
      <c r="C138" s="279"/>
      <c r="D138" s="958" t="s">
        <v>62</v>
      </c>
      <c r="E138" s="959"/>
      <c r="F138" s="960"/>
      <c r="G138" s="251"/>
      <c r="H138" s="251"/>
      <c r="I138" s="251"/>
      <c r="J138" s="251"/>
      <c r="K138" s="251"/>
    </row>
    <row r="139" spans="1:11" x14ac:dyDescent="0.25">
      <c r="A139" s="362"/>
      <c r="B139" s="971"/>
      <c r="C139" s="279"/>
      <c r="D139" s="955" t="s">
        <v>63</v>
      </c>
      <c r="E139" s="956"/>
      <c r="F139" s="957"/>
      <c r="G139" s="251"/>
      <c r="H139" s="251"/>
      <c r="I139" s="251"/>
      <c r="J139" s="251"/>
      <c r="K139" s="251"/>
    </row>
    <row r="140" spans="1:11" x14ac:dyDescent="0.25">
      <c r="A140" s="362"/>
      <c r="B140" s="971"/>
      <c r="C140" s="279"/>
      <c r="D140" s="958" t="s">
        <v>64</v>
      </c>
      <c r="E140" s="959"/>
      <c r="F140" s="960"/>
      <c r="G140" s="251"/>
      <c r="H140" s="251"/>
      <c r="I140" s="251"/>
      <c r="J140" s="251"/>
      <c r="K140" s="251"/>
    </row>
    <row r="141" spans="1:11" x14ac:dyDescent="0.25">
      <c r="A141" s="362"/>
      <c r="B141" s="971"/>
      <c r="C141" s="279"/>
      <c r="D141" s="958" t="s">
        <v>65</v>
      </c>
      <c r="E141" s="959"/>
      <c r="F141" s="960"/>
      <c r="G141" s="251"/>
      <c r="H141" s="251"/>
      <c r="I141" s="251"/>
      <c r="J141" s="251"/>
      <c r="K141" s="251"/>
    </row>
    <row r="142" spans="1:11" x14ac:dyDescent="0.25">
      <c r="A142" s="362"/>
      <c r="B142" s="971"/>
      <c r="C142" s="279"/>
      <c r="D142" s="958" t="s">
        <v>66</v>
      </c>
      <c r="E142" s="959"/>
      <c r="F142" s="960"/>
      <c r="G142" s="251"/>
      <c r="H142" s="251"/>
      <c r="I142" s="251"/>
      <c r="J142" s="251"/>
      <c r="K142" s="251"/>
    </row>
    <row r="143" spans="1:11" x14ac:dyDescent="0.25">
      <c r="A143" s="362"/>
      <c r="B143" s="971"/>
      <c r="C143" s="279"/>
      <c r="D143" s="958" t="s">
        <v>67</v>
      </c>
      <c r="E143" s="959"/>
      <c r="F143" s="960"/>
      <c r="G143" s="251"/>
      <c r="H143" s="251"/>
      <c r="I143" s="251"/>
      <c r="J143" s="251"/>
      <c r="K143" s="251"/>
    </row>
    <row r="144" spans="1:11" x14ac:dyDescent="0.25">
      <c r="A144" s="362"/>
      <c r="B144" s="971"/>
      <c r="C144" s="279"/>
      <c r="D144" s="955" t="s">
        <v>68</v>
      </c>
      <c r="E144" s="956"/>
      <c r="F144" s="957"/>
      <c r="G144" s="251"/>
      <c r="H144" s="251"/>
      <c r="I144" s="251"/>
      <c r="J144" s="251"/>
      <c r="K144" s="251"/>
    </row>
    <row r="145" spans="1:11" x14ac:dyDescent="0.25">
      <c r="A145" s="362"/>
      <c r="B145" s="971"/>
      <c r="C145" s="279"/>
      <c r="D145" s="958" t="s">
        <v>69</v>
      </c>
      <c r="E145" s="959"/>
      <c r="F145" s="960"/>
      <c r="G145" s="251"/>
      <c r="H145" s="251"/>
      <c r="I145" s="251"/>
      <c r="J145" s="251"/>
      <c r="K145" s="251"/>
    </row>
    <row r="146" spans="1:11" x14ac:dyDescent="0.25">
      <c r="A146" s="362"/>
      <c r="B146" s="971"/>
      <c r="C146" s="279"/>
      <c r="D146" s="958" t="s">
        <v>70</v>
      </c>
      <c r="E146" s="959"/>
      <c r="F146" s="960"/>
      <c r="G146" s="251"/>
      <c r="H146" s="251"/>
      <c r="I146" s="251"/>
      <c r="J146" s="251"/>
      <c r="K146" s="251"/>
    </row>
    <row r="147" spans="1:11" ht="15.75" thickBot="1" x14ac:dyDescent="0.3">
      <c r="A147" s="362"/>
      <c r="B147" s="972"/>
      <c r="C147" s="289"/>
      <c r="D147" s="982" t="s">
        <v>71</v>
      </c>
      <c r="E147" s="983"/>
      <c r="F147" s="984"/>
      <c r="G147" s="251"/>
      <c r="H147" s="251"/>
      <c r="I147" s="251"/>
      <c r="J147" s="251"/>
      <c r="K147" s="251"/>
    </row>
    <row r="148" spans="1:11" ht="24.75" thickBot="1" x14ac:dyDescent="0.3">
      <c r="A148" s="362"/>
      <c r="B148" s="288" t="s">
        <v>72</v>
      </c>
      <c r="C148" s="289"/>
      <c r="D148" s="979"/>
      <c r="E148" s="980"/>
      <c r="F148" s="981"/>
      <c r="G148" s="251"/>
      <c r="H148" s="251"/>
      <c r="I148" s="251"/>
      <c r="J148" s="251"/>
      <c r="K148" s="251"/>
    </row>
    <row r="149" spans="1:11" x14ac:dyDescent="0.25">
      <c r="A149" s="362"/>
      <c r="B149" s="970" t="s">
        <v>73</v>
      </c>
      <c r="C149" s="271"/>
      <c r="D149" s="952" t="s">
        <v>74</v>
      </c>
      <c r="E149" s="953"/>
      <c r="F149" s="954"/>
      <c r="G149" s="251"/>
      <c r="H149" s="251"/>
      <c r="I149" s="251"/>
      <c r="J149" s="251"/>
      <c r="K149" s="251"/>
    </row>
    <row r="150" spans="1:11" x14ac:dyDescent="0.25">
      <c r="A150" s="362"/>
      <c r="B150" s="971"/>
      <c r="C150" s="279"/>
      <c r="D150" s="955" t="s">
        <v>75</v>
      </c>
      <c r="E150" s="956"/>
      <c r="F150" s="957"/>
      <c r="G150" s="251"/>
      <c r="H150" s="251"/>
      <c r="I150" s="251"/>
      <c r="J150" s="251"/>
      <c r="K150" s="251"/>
    </row>
    <row r="151" spans="1:11" x14ac:dyDescent="0.25">
      <c r="A151" s="362"/>
      <c r="B151" s="971"/>
      <c r="C151" s="279"/>
      <c r="D151" s="958" t="s">
        <v>76</v>
      </c>
      <c r="E151" s="959"/>
      <c r="F151" s="960"/>
      <c r="G151" s="251"/>
      <c r="H151" s="251"/>
      <c r="I151" s="251"/>
      <c r="J151" s="251"/>
      <c r="K151" s="251"/>
    </row>
    <row r="152" spans="1:11" x14ac:dyDescent="0.25">
      <c r="A152" s="362"/>
      <c r="B152" s="971"/>
      <c r="C152" s="279"/>
      <c r="D152" s="958" t="s">
        <v>77</v>
      </c>
      <c r="E152" s="959"/>
      <c r="F152" s="960"/>
      <c r="G152" s="251"/>
      <c r="H152" s="251"/>
      <c r="I152" s="251"/>
      <c r="J152" s="251"/>
      <c r="K152" s="251"/>
    </row>
    <row r="153" spans="1:11" x14ac:dyDescent="0.25">
      <c r="A153" s="362"/>
      <c r="B153" s="971"/>
      <c r="C153" s="279"/>
      <c r="D153" s="958" t="s">
        <v>78</v>
      </c>
      <c r="E153" s="959"/>
      <c r="F153" s="960"/>
      <c r="G153" s="251"/>
      <c r="H153" s="251"/>
      <c r="I153" s="251"/>
      <c r="J153" s="251"/>
      <c r="K153" s="251"/>
    </row>
    <row r="154" spans="1:11" x14ac:dyDescent="0.25">
      <c r="A154" s="362"/>
      <c r="B154" s="971"/>
      <c r="C154" s="279"/>
      <c r="D154" s="958" t="s">
        <v>79</v>
      </c>
      <c r="E154" s="959"/>
      <c r="F154" s="960"/>
      <c r="G154" s="251"/>
      <c r="H154" s="251"/>
      <c r="I154" s="251"/>
      <c r="J154" s="251"/>
      <c r="K154" s="251"/>
    </row>
    <row r="155" spans="1:11" x14ac:dyDescent="0.25">
      <c r="A155" s="362"/>
      <c r="B155" s="971"/>
      <c r="C155" s="279"/>
      <c r="D155" s="958" t="s">
        <v>80</v>
      </c>
      <c r="E155" s="959"/>
      <c r="F155" s="960"/>
      <c r="G155" s="251"/>
      <c r="H155" s="251"/>
      <c r="I155" s="251"/>
      <c r="J155" s="251"/>
      <c r="K155" s="251"/>
    </row>
    <row r="156" spans="1:11" x14ac:dyDescent="0.25">
      <c r="A156" s="362"/>
      <c r="B156" s="971"/>
      <c r="C156" s="279"/>
      <c r="D156" s="958" t="s">
        <v>81</v>
      </c>
      <c r="E156" s="959"/>
      <c r="F156" s="960"/>
      <c r="G156" s="251"/>
      <c r="H156" s="251"/>
      <c r="I156" s="251"/>
      <c r="J156" s="251"/>
      <c r="K156" s="251"/>
    </row>
    <row r="157" spans="1:11" x14ac:dyDescent="0.25">
      <c r="A157" s="362"/>
      <c r="B157" s="971"/>
      <c r="C157" s="279"/>
      <c r="D157" s="955" t="s">
        <v>82</v>
      </c>
      <c r="E157" s="956"/>
      <c r="F157" s="957"/>
      <c r="G157" s="251"/>
      <c r="H157" s="251"/>
      <c r="I157" s="251"/>
      <c r="J157" s="251"/>
      <c r="K157" s="251"/>
    </row>
    <row r="158" spans="1:11" x14ac:dyDescent="0.25">
      <c r="A158" s="362"/>
      <c r="B158" s="971"/>
      <c r="C158" s="279"/>
      <c r="D158" s="958" t="s">
        <v>83</v>
      </c>
      <c r="E158" s="959"/>
      <c r="F158" s="960"/>
      <c r="G158" s="251"/>
      <c r="H158" s="251"/>
      <c r="I158" s="251"/>
      <c r="J158" s="251"/>
      <c r="K158" s="251"/>
    </row>
    <row r="159" spans="1:11" x14ac:dyDescent="0.25">
      <c r="A159" s="362"/>
      <c r="B159" s="971"/>
      <c r="C159" s="279"/>
      <c r="D159" s="958" t="s">
        <v>84</v>
      </c>
      <c r="E159" s="959"/>
      <c r="F159" s="960"/>
      <c r="G159" s="251"/>
      <c r="H159" s="251"/>
      <c r="I159" s="251"/>
      <c r="J159" s="251"/>
      <c r="K159" s="251"/>
    </row>
    <row r="160" spans="1:11" x14ac:dyDescent="0.25">
      <c r="A160" s="362"/>
      <c r="B160" s="971"/>
      <c r="C160" s="279"/>
      <c r="D160" s="958" t="s">
        <v>85</v>
      </c>
      <c r="E160" s="959"/>
      <c r="F160" s="960"/>
      <c r="G160" s="251"/>
      <c r="H160" s="251"/>
      <c r="I160" s="251"/>
      <c r="J160" s="251"/>
      <c r="K160" s="251"/>
    </row>
    <row r="161" spans="1:11" x14ac:dyDescent="0.25">
      <c r="A161" s="362"/>
      <c r="B161" s="971"/>
      <c r="C161" s="279"/>
      <c r="D161" s="958" t="s">
        <v>86</v>
      </c>
      <c r="E161" s="959"/>
      <c r="F161" s="960"/>
      <c r="G161" s="251"/>
      <c r="H161" s="251"/>
      <c r="I161" s="251"/>
      <c r="J161" s="251"/>
      <c r="K161" s="251"/>
    </row>
    <row r="162" spans="1:11" x14ac:dyDescent="0.25">
      <c r="A162" s="362"/>
      <c r="B162" s="971"/>
      <c r="C162" s="279"/>
      <c r="D162" s="955" t="s">
        <v>87</v>
      </c>
      <c r="E162" s="956"/>
      <c r="F162" s="957"/>
      <c r="G162" s="251"/>
      <c r="H162" s="251"/>
      <c r="I162" s="251"/>
      <c r="J162" s="251"/>
      <c r="K162" s="251"/>
    </row>
    <row r="163" spans="1:11" x14ac:dyDescent="0.25">
      <c r="A163" s="362"/>
      <c r="B163" s="971"/>
      <c r="C163" s="279"/>
      <c r="D163" s="958" t="s">
        <v>88</v>
      </c>
      <c r="E163" s="959"/>
      <c r="F163" s="960"/>
      <c r="G163" s="251"/>
      <c r="H163" s="251"/>
      <c r="I163" s="251"/>
      <c r="J163" s="251"/>
      <c r="K163" s="251"/>
    </row>
    <row r="164" spans="1:11" x14ac:dyDescent="0.25">
      <c r="A164" s="362"/>
      <c r="B164" s="971"/>
      <c r="C164" s="279"/>
      <c r="D164" s="958" t="s">
        <v>84</v>
      </c>
      <c r="E164" s="959"/>
      <c r="F164" s="960"/>
      <c r="G164" s="251"/>
      <c r="H164" s="251"/>
      <c r="I164" s="251"/>
      <c r="J164" s="251"/>
      <c r="K164" s="251"/>
    </row>
    <row r="165" spans="1:11" x14ac:dyDescent="0.25">
      <c r="A165" s="362"/>
      <c r="B165" s="971"/>
      <c r="C165" s="279"/>
      <c r="D165" s="958" t="s">
        <v>85</v>
      </c>
      <c r="E165" s="959"/>
      <c r="F165" s="960"/>
      <c r="G165" s="251"/>
      <c r="H165" s="251"/>
      <c r="I165" s="251"/>
      <c r="J165" s="251"/>
      <c r="K165" s="251"/>
    </row>
    <row r="166" spans="1:11" ht="15.75" thickBot="1" x14ac:dyDescent="0.3">
      <c r="A166" s="362"/>
      <c r="B166" s="972"/>
      <c r="C166" s="289"/>
      <c r="D166" s="985" t="s">
        <v>89</v>
      </c>
      <c r="E166" s="986"/>
      <c r="F166" s="987"/>
      <c r="G166" s="251"/>
      <c r="H166" s="251"/>
      <c r="I166" s="251"/>
      <c r="J166" s="251"/>
      <c r="K166" s="251"/>
    </row>
    <row r="167" spans="1:11" x14ac:dyDescent="0.25">
      <c r="A167" s="362"/>
      <c r="B167" s="970" t="s">
        <v>90</v>
      </c>
      <c r="C167" s="271"/>
      <c r="D167" s="952"/>
      <c r="E167" s="953"/>
      <c r="F167" s="954"/>
      <c r="G167" s="251"/>
      <c r="H167" s="251"/>
      <c r="I167" s="251"/>
      <c r="J167" s="251"/>
      <c r="K167" s="251"/>
    </row>
    <row r="168" spans="1:11" x14ac:dyDescent="0.25">
      <c r="A168" s="362"/>
      <c r="B168" s="971"/>
      <c r="C168" s="279"/>
      <c r="D168" s="988"/>
      <c r="E168" s="989"/>
      <c r="F168" s="990"/>
      <c r="G168" s="251"/>
      <c r="H168" s="251"/>
      <c r="I168" s="251"/>
      <c r="J168" s="251"/>
      <c r="K168" s="251"/>
    </row>
    <row r="169" spans="1:11" x14ac:dyDescent="0.25">
      <c r="A169" s="362"/>
      <c r="B169" s="971"/>
      <c r="C169" s="279"/>
      <c r="D169" s="958" t="s">
        <v>91</v>
      </c>
      <c r="E169" s="959"/>
      <c r="F169" s="960"/>
      <c r="G169" s="251"/>
      <c r="H169" s="251"/>
      <c r="I169" s="251"/>
      <c r="J169" s="251"/>
      <c r="K169" s="251"/>
    </row>
    <row r="170" spans="1:11" x14ac:dyDescent="0.25">
      <c r="A170" s="362"/>
      <c r="B170" s="971"/>
      <c r="C170" s="279"/>
      <c r="D170" s="958" t="s">
        <v>92</v>
      </c>
      <c r="E170" s="959"/>
      <c r="F170" s="960"/>
      <c r="G170" s="251"/>
      <c r="H170" s="251"/>
      <c r="I170" s="251"/>
      <c r="J170" s="251"/>
      <c r="K170" s="251"/>
    </row>
    <row r="171" spans="1:11" x14ac:dyDescent="0.25">
      <c r="A171" s="362"/>
      <c r="B171" s="971"/>
      <c r="C171" s="279"/>
      <c r="D171" s="958" t="s">
        <v>93</v>
      </c>
      <c r="E171" s="959"/>
      <c r="F171" s="960"/>
      <c r="G171" s="251"/>
      <c r="H171" s="251"/>
      <c r="I171" s="251"/>
      <c r="J171" s="251"/>
      <c r="K171" s="251"/>
    </row>
    <row r="172" spans="1:11" x14ac:dyDescent="0.25">
      <c r="A172" s="362"/>
      <c r="B172" s="971"/>
      <c r="C172" s="279"/>
      <c r="D172" s="958" t="s">
        <v>94</v>
      </c>
      <c r="E172" s="959"/>
      <c r="F172" s="960"/>
      <c r="G172" s="251"/>
      <c r="H172" s="251"/>
      <c r="I172" s="251"/>
      <c r="J172" s="251"/>
      <c r="K172" s="251"/>
    </row>
    <row r="173" spans="1:11" x14ac:dyDescent="0.25">
      <c r="A173" s="362"/>
      <c r="B173" s="971"/>
      <c r="C173" s="279"/>
      <c r="D173" s="958" t="s">
        <v>95</v>
      </c>
      <c r="E173" s="959"/>
      <c r="F173" s="960"/>
      <c r="G173" s="251"/>
      <c r="H173" s="251"/>
      <c r="I173" s="251"/>
      <c r="J173" s="251"/>
      <c r="K173" s="251"/>
    </row>
    <row r="174" spans="1:11" x14ac:dyDescent="0.25">
      <c r="A174" s="362"/>
      <c r="B174" s="971"/>
      <c r="C174" s="279"/>
      <c r="D174" s="958" t="s">
        <v>96</v>
      </c>
      <c r="E174" s="959"/>
      <c r="F174" s="960"/>
      <c r="G174" s="251"/>
      <c r="H174" s="251"/>
      <c r="I174" s="251"/>
      <c r="J174" s="251"/>
      <c r="K174" s="251"/>
    </row>
    <row r="175" spans="1:11" x14ac:dyDescent="0.25">
      <c r="A175" s="362"/>
      <c r="B175" s="971"/>
      <c r="C175" s="279"/>
      <c r="D175" s="958" t="s">
        <v>97</v>
      </c>
      <c r="E175" s="959"/>
      <c r="F175" s="960"/>
      <c r="G175" s="251"/>
      <c r="H175" s="251"/>
      <c r="I175" s="251"/>
      <c r="J175" s="251"/>
      <c r="K175" s="251"/>
    </row>
    <row r="176" spans="1:11" x14ac:dyDescent="0.25">
      <c r="A176" s="362"/>
      <c r="B176" s="971"/>
      <c r="C176" s="279"/>
      <c r="D176" s="958" t="s">
        <v>98</v>
      </c>
      <c r="E176" s="959"/>
      <c r="F176" s="960"/>
      <c r="G176" s="251"/>
      <c r="H176" s="251"/>
      <c r="I176" s="251"/>
      <c r="J176" s="251"/>
      <c r="K176" s="251"/>
    </row>
    <row r="177" spans="1:11" x14ac:dyDescent="0.25">
      <c r="A177" s="362"/>
      <c r="B177" s="971"/>
      <c r="C177" s="279"/>
      <c r="D177" s="958" t="s">
        <v>99</v>
      </c>
      <c r="E177" s="959"/>
      <c r="F177" s="960"/>
      <c r="G177" s="251"/>
      <c r="H177" s="251"/>
      <c r="I177" s="251"/>
      <c r="J177" s="251"/>
      <c r="K177" s="251"/>
    </row>
    <row r="178" spans="1:11" x14ac:dyDescent="0.25">
      <c r="A178" s="362"/>
      <c r="B178" s="971"/>
      <c r="C178" s="279"/>
      <c r="D178" s="958" t="s">
        <v>100</v>
      </c>
      <c r="E178" s="959"/>
      <c r="F178" s="960"/>
      <c r="G178" s="251"/>
      <c r="H178" s="251"/>
      <c r="I178" s="251"/>
      <c r="J178" s="251"/>
      <c r="K178" s="251"/>
    </row>
    <row r="179" spans="1:11" x14ac:dyDescent="0.25">
      <c r="A179" s="362"/>
      <c r="B179" s="971"/>
      <c r="C179" s="279"/>
      <c r="D179" s="958" t="s">
        <v>101</v>
      </c>
      <c r="E179" s="959"/>
      <c r="F179" s="960"/>
      <c r="G179" s="251"/>
      <c r="H179" s="251"/>
      <c r="I179" s="251"/>
      <c r="J179" s="251"/>
      <c r="K179" s="251"/>
    </row>
    <row r="180" spans="1:11" ht="15.75" thickBot="1" x14ac:dyDescent="0.3">
      <c r="A180" s="362"/>
      <c r="B180" s="971"/>
      <c r="C180" s="279"/>
      <c r="D180" s="949" t="s">
        <v>102</v>
      </c>
      <c r="E180" s="950"/>
      <c r="F180" s="951"/>
      <c r="G180" s="251"/>
      <c r="H180" s="251"/>
      <c r="I180" s="251"/>
      <c r="J180" s="251"/>
      <c r="K180" s="251"/>
    </row>
    <row r="181" spans="1:11" ht="24.75" thickBot="1" x14ac:dyDescent="0.3">
      <c r="A181" s="362"/>
      <c r="B181" s="971"/>
      <c r="C181" s="275"/>
      <c r="D181" s="290" t="s">
        <v>103</v>
      </c>
      <c r="E181" s="290" t="s">
        <v>104</v>
      </c>
      <c r="F181" s="290" t="s">
        <v>105</v>
      </c>
      <c r="G181" s="251"/>
      <c r="H181" s="251"/>
      <c r="I181" s="251"/>
      <c r="J181" s="251"/>
      <c r="K181" s="251"/>
    </row>
    <row r="182" spans="1:11" ht="15.75" thickBot="1" x14ac:dyDescent="0.3">
      <c r="A182" s="362"/>
      <c r="B182" s="971"/>
      <c r="C182" s="275"/>
      <c r="D182" s="281" t="s">
        <v>106</v>
      </c>
      <c r="E182" s="378">
        <v>0.15</v>
      </c>
      <c r="F182" s="378">
        <v>0.15</v>
      </c>
      <c r="G182" s="251"/>
      <c r="H182" s="251"/>
      <c r="I182" s="251"/>
      <c r="J182" s="251"/>
      <c r="K182" s="251"/>
    </row>
    <row r="183" spans="1:11" ht="15.75" thickBot="1" x14ac:dyDescent="0.3">
      <c r="A183" s="362"/>
      <c r="B183" s="971"/>
      <c r="C183" s="275"/>
      <c r="D183" s="281" t="s">
        <v>107</v>
      </c>
      <c r="E183" s="378">
        <v>0.18</v>
      </c>
      <c r="F183" s="378">
        <v>0.33</v>
      </c>
      <c r="G183" s="251"/>
      <c r="H183" s="379"/>
      <c r="I183" s="251"/>
      <c r="J183" s="251"/>
      <c r="K183" s="251"/>
    </row>
    <row r="184" spans="1:11" ht="15.75" thickBot="1" x14ac:dyDescent="0.3">
      <c r="A184" s="362"/>
      <c r="B184" s="971"/>
      <c r="C184" s="275"/>
      <c r="D184" s="281" t="s">
        <v>108</v>
      </c>
      <c r="E184" s="378">
        <v>0.33</v>
      </c>
      <c r="F184" s="378">
        <v>0.66</v>
      </c>
      <c r="G184" s="251"/>
      <c r="H184" s="379"/>
      <c r="I184" s="251"/>
      <c r="J184" s="251"/>
      <c r="K184" s="251"/>
    </row>
    <row r="185" spans="1:11" ht="24.75" thickBot="1" x14ac:dyDescent="0.3">
      <c r="A185" s="362"/>
      <c r="B185" s="971"/>
      <c r="C185" s="275"/>
      <c r="D185" s="281" t="s">
        <v>109</v>
      </c>
      <c r="E185" s="378">
        <v>0.16</v>
      </c>
      <c r="F185" s="378">
        <v>0.82</v>
      </c>
      <c r="G185" s="251"/>
      <c r="H185" s="379"/>
      <c r="I185" s="251"/>
      <c r="J185" s="251"/>
      <c r="K185" s="251"/>
    </row>
    <row r="186" spans="1:11" ht="15.75" thickBot="1" x14ac:dyDescent="0.3">
      <c r="A186" s="362"/>
      <c r="B186" s="971"/>
      <c r="C186" s="275"/>
      <c r="D186" s="281" t="s">
        <v>110</v>
      </c>
      <c r="E186" s="378">
        <v>0.18</v>
      </c>
      <c r="F186" s="378">
        <v>1</v>
      </c>
      <c r="G186" s="251"/>
      <c r="H186" s="379"/>
      <c r="I186" s="251"/>
      <c r="J186" s="251"/>
      <c r="K186" s="251"/>
    </row>
    <row r="187" spans="1:11" x14ac:dyDescent="0.25">
      <c r="A187" s="362"/>
      <c r="B187" s="971"/>
      <c r="C187" s="279"/>
      <c r="D187" s="964"/>
      <c r="E187" s="965"/>
      <c r="F187" s="966"/>
      <c r="G187" s="251"/>
      <c r="H187" s="251"/>
      <c r="I187" s="251"/>
      <c r="J187" s="251"/>
      <c r="K187" s="251"/>
    </row>
    <row r="188" spans="1:11" ht="15.75" thickBot="1" x14ac:dyDescent="0.3">
      <c r="A188" s="362"/>
      <c r="B188" s="971"/>
      <c r="C188" s="279"/>
      <c r="D188" s="949" t="s">
        <v>82</v>
      </c>
      <c r="E188" s="950"/>
      <c r="F188" s="951"/>
      <c r="G188" s="251"/>
      <c r="H188" s="251"/>
      <c r="I188" s="251"/>
      <c r="J188" s="251"/>
      <c r="K188" s="251"/>
    </row>
    <row r="189" spans="1:11" ht="24.75" thickBot="1" x14ac:dyDescent="0.3">
      <c r="A189" s="362"/>
      <c r="B189" s="971"/>
      <c r="C189" s="275"/>
      <c r="D189" s="290" t="s">
        <v>103</v>
      </c>
      <c r="E189" s="290" t="s">
        <v>104</v>
      </c>
      <c r="F189" s="290" t="s">
        <v>105</v>
      </c>
      <c r="G189" s="251"/>
      <c r="H189" s="251"/>
      <c r="I189" s="251"/>
      <c r="J189" s="251"/>
      <c r="K189" s="251"/>
    </row>
    <row r="190" spans="1:11" ht="15.75" thickBot="1" x14ac:dyDescent="0.3">
      <c r="A190" s="362"/>
      <c r="B190" s="971"/>
      <c r="C190" s="275"/>
      <c r="D190" s="281" t="s">
        <v>111</v>
      </c>
      <c r="E190" s="378">
        <v>0.2</v>
      </c>
      <c r="F190" s="378">
        <v>0.2</v>
      </c>
      <c r="G190" s="251"/>
      <c r="H190" s="251"/>
      <c r="I190" s="251"/>
      <c r="J190" s="251"/>
      <c r="K190" s="251"/>
    </row>
    <row r="191" spans="1:11" ht="15.75" thickBot="1" x14ac:dyDescent="0.3">
      <c r="A191" s="362"/>
      <c r="B191" s="971"/>
      <c r="C191" s="275"/>
      <c r="D191" s="281" t="s">
        <v>112</v>
      </c>
      <c r="E191" s="378">
        <v>0.5</v>
      </c>
      <c r="F191" s="378">
        <v>0.7</v>
      </c>
      <c r="G191" s="251"/>
      <c r="H191" s="379"/>
      <c r="I191" s="251"/>
      <c r="J191" s="251"/>
      <c r="K191" s="251"/>
    </row>
    <row r="192" spans="1:11" ht="15.75" thickBot="1" x14ac:dyDescent="0.3">
      <c r="A192" s="362"/>
      <c r="B192" s="971"/>
      <c r="C192" s="275"/>
      <c r="D192" s="281" t="s">
        <v>113</v>
      </c>
      <c r="E192" s="378">
        <v>0.3</v>
      </c>
      <c r="F192" s="378">
        <v>1</v>
      </c>
      <c r="G192" s="251"/>
      <c r="H192" s="379"/>
      <c r="I192" s="251"/>
      <c r="J192" s="251"/>
      <c r="K192" s="251"/>
    </row>
    <row r="193" spans="1:11" x14ac:dyDescent="0.25">
      <c r="A193" s="362"/>
      <c r="B193" s="971"/>
      <c r="C193" s="279"/>
      <c r="D193" s="952"/>
      <c r="E193" s="953"/>
      <c r="F193" s="954"/>
      <c r="G193" s="251"/>
      <c r="H193" s="379"/>
      <c r="I193" s="251"/>
      <c r="J193" s="251"/>
      <c r="K193" s="251"/>
    </row>
    <row r="194" spans="1:11" ht="15.75" thickBot="1" x14ac:dyDescent="0.3">
      <c r="A194" s="362"/>
      <c r="B194" s="971"/>
      <c r="C194" s="279"/>
      <c r="D194" s="949" t="s">
        <v>114</v>
      </c>
      <c r="E194" s="950"/>
      <c r="F194" s="951"/>
      <c r="G194" s="251"/>
      <c r="H194" s="379"/>
      <c r="I194" s="251"/>
      <c r="J194" s="251"/>
      <c r="K194" s="251"/>
    </row>
    <row r="195" spans="1:11" ht="24.75" thickBot="1" x14ac:dyDescent="0.3">
      <c r="A195" s="362"/>
      <c r="B195" s="971"/>
      <c r="C195" s="275"/>
      <c r="D195" s="290" t="s">
        <v>103</v>
      </c>
      <c r="E195" s="290" t="s">
        <v>104</v>
      </c>
      <c r="F195" s="290" t="s">
        <v>105</v>
      </c>
      <c r="G195" s="251"/>
      <c r="H195" s="251"/>
      <c r="I195" s="251"/>
      <c r="J195" s="251"/>
      <c r="K195" s="251"/>
    </row>
    <row r="196" spans="1:11" ht="15.75" thickBot="1" x14ac:dyDescent="0.3">
      <c r="A196" s="362"/>
      <c r="B196" s="971"/>
      <c r="C196" s="275"/>
      <c r="D196" s="281" t="s">
        <v>115</v>
      </c>
      <c r="E196" s="378">
        <v>0.2</v>
      </c>
      <c r="F196" s="378">
        <v>0.2</v>
      </c>
      <c r="G196" s="251"/>
      <c r="H196" s="379"/>
      <c r="I196" s="251"/>
      <c r="J196" s="251"/>
      <c r="K196" s="251"/>
    </row>
    <row r="197" spans="1:11" ht="15.75" thickBot="1" x14ac:dyDescent="0.3">
      <c r="A197" s="362"/>
      <c r="B197" s="971"/>
      <c r="C197" s="275"/>
      <c r="D197" s="281" t="s">
        <v>112</v>
      </c>
      <c r="E197" s="378">
        <v>0.5</v>
      </c>
      <c r="F197" s="378">
        <v>0.7</v>
      </c>
      <c r="G197" s="251"/>
      <c r="H197" s="379"/>
      <c r="I197" s="251"/>
      <c r="J197" s="251"/>
      <c r="K197" s="251"/>
    </row>
    <row r="198" spans="1:11" ht="15.75" thickBot="1" x14ac:dyDescent="0.3">
      <c r="A198" s="362"/>
      <c r="B198" s="971"/>
      <c r="C198" s="275"/>
      <c r="D198" s="281" t="s">
        <v>113</v>
      </c>
      <c r="E198" s="378">
        <v>0.3</v>
      </c>
      <c r="F198" s="378">
        <v>1</v>
      </c>
      <c r="G198" s="251"/>
      <c r="H198" s="379"/>
      <c r="I198" s="251"/>
      <c r="J198" s="251"/>
      <c r="K198" s="251"/>
    </row>
    <row r="199" spans="1:11" x14ac:dyDescent="0.25">
      <c r="A199" s="362"/>
      <c r="B199" s="971"/>
      <c r="C199" s="279"/>
      <c r="D199" s="952"/>
      <c r="E199" s="953"/>
      <c r="F199" s="954"/>
      <c r="G199" s="251"/>
      <c r="H199" s="251"/>
      <c r="I199" s="251"/>
      <c r="J199" s="251"/>
      <c r="K199" s="251"/>
    </row>
    <row r="200" spans="1:11" x14ac:dyDescent="0.25">
      <c r="A200" s="362"/>
      <c r="B200" s="971"/>
      <c r="C200" s="279"/>
      <c r="D200" s="955" t="s">
        <v>116</v>
      </c>
      <c r="E200" s="956"/>
      <c r="F200" s="957"/>
      <c r="G200" s="251"/>
      <c r="H200" s="251"/>
      <c r="I200" s="251"/>
      <c r="J200" s="251"/>
      <c r="K200" s="251"/>
    </row>
    <row r="201" spans="1:11" x14ac:dyDescent="0.25">
      <c r="A201" s="362"/>
      <c r="B201" s="971"/>
      <c r="C201" s="279"/>
      <c r="D201" s="958" t="s">
        <v>117</v>
      </c>
      <c r="E201" s="959"/>
      <c r="F201" s="960"/>
      <c r="G201" s="251"/>
      <c r="H201" s="251"/>
      <c r="I201" s="251"/>
      <c r="J201" s="251"/>
      <c r="K201" s="251"/>
    </row>
    <row r="202" spans="1:11" x14ac:dyDescent="0.25">
      <c r="A202" s="362"/>
      <c r="B202" s="971"/>
      <c r="C202" s="279"/>
      <c r="D202" s="304"/>
      <c r="E202" s="380"/>
      <c r="F202" s="316"/>
      <c r="G202" s="251"/>
      <c r="H202" s="251"/>
      <c r="I202" s="251"/>
      <c r="J202" s="251"/>
      <c r="K202" s="251"/>
    </row>
    <row r="203" spans="1:11" x14ac:dyDescent="0.25">
      <c r="A203" s="362"/>
      <c r="B203" s="971"/>
      <c r="C203" s="279"/>
      <c r="D203" s="958" t="s">
        <v>118</v>
      </c>
      <c r="E203" s="959"/>
      <c r="F203" s="960"/>
      <c r="G203" s="251"/>
      <c r="H203" s="251"/>
      <c r="I203" s="251"/>
      <c r="J203" s="251"/>
      <c r="K203" s="251"/>
    </row>
    <row r="204" spans="1:11" x14ac:dyDescent="0.25">
      <c r="A204" s="362"/>
      <c r="B204" s="971"/>
      <c r="C204" s="279"/>
      <c r="D204" s="958" t="s">
        <v>119</v>
      </c>
      <c r="E204" s="959"/>
      <c r="F204" s="960"/>
      <c r="G204" s="251"/>
      <c r="H204" s="251"/>
      <c r="I204" s="251"/>
      <c r="J204" s="251"/>
      <c r="K204" s="251"/>
    </row>
    <row r="205" spans="1:11" x14ac:dyDescent="0.25">
      <c r="A205" s="362"/>
      <c r="B205" s="971"/>
      <c r="C205" s="279"/>
      <c r="D205" s="958" t="s">
        <v>120</v>
      </c>
      <c r="E205" s="959"/>
      <c r="F205" s="960"/>
      <c r="G205" s="251"/>
      <c r="H205" s="251"/>
      <c r="I205" s="251"/>
      <c r="J205" s="251"/>
      <c r="K205" s="251"/>
    </row>
    <row r="206" spans="1:11" x14ac:dyDescent="0.25">
      <c r="A206" s="362"/>
      <c r="B206" s="971"/>
      <c r="C206" s="279"/>
      <c r="D206" s="958" t="s">
        <v>121</v>
      </c>
      <c r="E206" s="959"/>
      <c r="F206" s="960"/>
      <c r="G206" s="251"/>
      <c r="H206" s="251"/>
      <c r="I206" s="251"/>
      <c r="J206" s="251"/>
      <c r="K206" s="251"/>
    </row>
    <row r="207" spans="1:11" x14ac:dyDescent="0.25">
      <c r="A207" s="362"/>
      <c r="B207" s="971"/>
      <c r="C207" s="279"/>
      <c r="D207" s="304"/>
      <c r="E207" s="380"/>
      <c r="F207" s="316"/>
      <c r="G207" s="251"/>
      <c r="H207" s="251"/>
      <c r="I207" s="251"/>
      <c r="J207" s="251"/>
      <c r="K207" s="251"/>
    </row>
    <row r="208" spans="1:11" x14ac:dyDescent="0.25">
      <c r="A208" s="362"/>
      <c r="B208" s="971"/>
      <c r="C208" s="279"/>
      <c r="D208" s="955" t="s">
        <v>122</v>
      </c>
      <c r="E208" s="956"/>
      <c r="F208" s="957"/>
      <c r="G208" s="251"/>
      <c r="H208" s="251"/>
      <c r="I208" s="251"/>
      <c r="J208" s="251"/>
      <c r="K208" s="251"/>
    </row>
    <row r="209" spans="1:11" x14ac:dyDescent="0.25">
      <c r="A209" s="362"/>
      <c r="B209" s="971"/>
      <c r="C209" s="279"/>
      <c r="D209" s="958" t="s">
        <v>123</v>
      </c>
      <c r="E209" s="959"/>
      <c r="F209" s="960"/>
      <c r="G209" s="251"/>
      <c r="H209" s="251"/>
      <c r="I209" s="251"/>
      <c r="J209" s="251"/>
      <c r="K209" s="251"/>
    </row>
    <row r="210" spans="1:11" ht="32.1" customHeight="1" x14ac:dyDescent="0.25">
      <c r="A210" s="362"/>
      <c r="B210" s="971"/>
      <c r="C210" s="279"/>
      <c r="D210" s="988"/>
      <c r="E210" s="989"/>
      <c r="F210" s="990"/>
      <c r="G210" s="251"/>
      <c r="H210" s="251"/>
      <c r="I210" s="251"/>
      <c r="J210" s="251"/>
      <c r="K210" s="251"/>
    </row>
    <row r="211" spans="1:11" x14ac:dyDescent="0.25">
      <c r="A211" s="362"/>
      <c r="B211" s="971"/>
      <c r="C211" s="279"/>
      <c r="D211" s="958" t="s">
        <v>124</v>
      </c>
      <c r="E211" s="959"/>
      <c r="F211" s="960"/>
      <c r="G211" s="251"/>
      <c r="H211" s="251"/>
      <c r="I211" s="251"/>
      <c r="J211" s="251"/>
      <c r="K211" s="251"/>
    </row>
    <row r="212" spans="1:11" x14ac:dyDescent="0.25">
      <c r="A212" s="362"/>
      <c r="B212" s="971"/>
      <c r="C212" s="279"/>
      <c r="D212" s="958" t="s">
        <v>125</v>
      </c>
      <c r="E212" s="959"/>
      <c r="F212" s="960"/>
      <c r="G212" s="251"/>
      <c r="H212" s="251"/>
      <c r="I212" s="251"/>
      <c r="J212" s="251"/>
      <c r="K212" s="251"/>
    </row>
    <row r="213" spans="1:11" x14ac:dyDescent="0.25">
      <c r="A213" s="362"/>
      <c r="B213" s="971"/>
      <c r="C213" s="279"/>
      <c r="D213" s="958" t="s">
        <v>126</v>
      </c>
      <c r="E213" s="959"/>
      <c r="F213" s="960"/>
      <c r="G213" s="251"/>
      <c r="H213" s="251"/>
      <c r="I213" s="251"/>
      <c r="J213" s="251"/>
      <c r="K213" s="251"/>
    </row>
    <row r="214" spans="1:11" ht="15.75" thickBot="1" x14ac:dyDescent="0.3">
      <c r="A214" s="362"/>
      <c r="B214" s="972"/>
      <c r="C214" s="289"/>
      <c r="D214" s="985" t="s">
        <v>127</v>
      </c>
      <c r="E214" s="986"/>
      <c r="F214" s="987"/>
      <c r="G214" s="251"/>
      <c r="H214" s="251"/>
      <c r="I214" s="251"/>
      <c r="J214" s="251"/>
      <c r="K214" s="251"/>
    </row>
  </sheetData>
  <sheetProtection insertRows="0"/>
  <mergeCells count="103">
    <mergeCell ref="A5:P5"/>
    <mergeCell ref="A1:P1"/>
    <mergeCell ref="A2:P2"/>
    <mergeCell ref="A3:P3"/>
    <mergeCell ref="A4:D4"/>
    <mergeCell ref="B10:D10"/>
    <mergeCell ref="F11:S11"/>
    <mergeCell ref="E12:R12"/>
    <mergeCell ref="E13:R13"/>
    <mergeCell ref="F10:S10"/>
    <mergeCell ref="D210:F210"/>
    <mergeCell ref="D211:F211"/>
    <mergeCell ref="D212:F212"/>
    <mergeCell ref="D213:F213"/>
    <mergeCell ref="D206:F206"/>
    <mergeCell ref="D180:F180"/>
    <mergeCell ref="D187:F187"/>
    <mergeCell ref="D188:F188"/>
    <mergeCell ref="D193:F193"/>
    <mergeCell ref="D194:F194"/>
    <mergeCell ref="D199:F199"/>
    <mergeCell ref="D200:F200"/>
    <mergeCell ref="D201:F201"/>
    <mergeCell ref="D203:F203"/>
    <mergeCell ref="D204:F204"/>
    <mergeCell ref="D205:F205"/>
    <mergeCell ref="D174:F174"/>
    <mergeCell ref="D175:F175"/>
    <mergeCell ref="D176:F176"/>
    <mergeCell ref="D177:F177"/>
    <mergeCell ref="D178:F178"/>
    <mergeCell ref="D179:F179"/>
    <mergeCell ref="D165:F165"/>
    <mergeCell ref="D166:F166"/>
    <mergeCell ref="B167:B214"/>
    <mergeCell ref="D167:F167"/>
    <mergeCell ref="D168:F168"/>
    <mergeCell ref="D169:F169"/>
    <mergeCell ref="D170:F170"/>
    <mergeCell ref="D171:F171"/>
    <mergeCell ref="D172:F172"/>
    <mergeCell ref="D173:F173"/>
    <mergeCell ref="B149:B166"/>
    <mergeCell ref="D149:F149"/>
    <mergeCell ref="D150:F150"/>
    <mergeCell ref="D151:F151"/>
    <mergeCell ref="D152:F152"/>
    <mergeCell ref="D214:F214"/>
    <mergeCell ref="D208:F208"/>
    <mergeCell ref="D209:F209"/>
    <mergeCell ref="D148:F148"/>
    <mergeCell ref="D164:F164"/>
    <mergeCell ref="D153:F153"/>
    <mergeCell ref="D154:F154"/>
    <mergeCell ref="D155:F155"/>
    <mergeCell ref="D156:F156"/>
    <mergeCell ref="D157:F157"/>
    <mergeCell ref="D158:F158"/>
    <mergeCell ref="D159:F159"/>
    <mergeCell ref="D160:F160"/>
    <mergeCell ref="D161:F161"/>
    <mergeCell ref="D162:F162"/>
    <mergeCell ref="D163:F163"/>
    <mergeCell ref="D135:F135"/>
    <mergeCell ref="B136:B147"/>
    <mergeCell ref="D136:F136"/>
    <mergeCell ref="D137:F137"/>
    <mergeCell ref="D138:F138"/>
    <mergeCell ref="D139:F139"/>
    <mergeCell ref="D140:F140"/>
    <mergeCell ref="D141:F141"/>
    <mergeCell ref="D142:F142"/>
    <mergeCell ref="D143:F143"/>
    <mergeCell ref="D144:F144"/>
    <mergeCell ref="D145:F145"/>
    <mergeCell ref="D146:F146"/>
    <mergeCell ref="D147:F147"/>
    <mergeCell ref="B106:E106"/>
    <mergeCell ref="B107:B113"/>
    <mergeCell ref="B115:E115"/>
    <mergeCell ref="B116:B122"/>
    <mergeCell ref="B129:F130"/>
    <mergeCell ref="D99:E99"/>
    <mergeCell ref="D100:K100"/>
    <mergeCell ref="D101:K101"/>
    <mergeCell ref="D103:K103"/>
    <mergeCell ref="D104:K104"/>
    <mergeCell ref="B15:B21"/>
    <mergeCell ref="D94:K94"/>
    <mergeCell ref="D15:K15"/>
    <mergeCell ref="D22:K22"/>
    <mergeCell ref="D23:K23"/>
    <mergeCell ref="D38:K38"/>
    <mergeCell ref="D39:K39"/>
    <mergeCell ref="D40:K40"/>
    <mergeCell ref="D41:K41"/>
    <mergeCell ref="D42:K42"/>
    <mergeCell ref="D58:K58"/>
    <mergeCell ref="D59:K59"/>
    <mergeCell ref="D75:K75"/>
    <mergeCell ref="D76:K76"/>
    <mergeCell ref="D77:K77"/>
    <mergeCell ref="D93:K93"/>
  </mergeCells>
  <conditionalFormatting sqref="D99">
    <cfRule type="containsText" dxfId="129" priority="9" operator="containsText" text="ERROR">
      <formula>NOT(ISERROR(SEARCH("ERROR",D99)))</formula>
    </cfRule>
  </conditionalFormatting>
  <conditionalFormatting sqref="F10">
    <cfRule type="notContainsBlanks" dxfId="128" priority="8">
      <formula>LEN(TRIM(F10))&gt;0</formula>
    </cfRule>
  </conditionalFormatting>
  <conditionalFormatting sqref="F11:S11">
    <cfRule type="expression" dxfId="127" priority="5">
      <formula>E11="NO SE REPORTA"</formula>
    </cfRule>
    <cfRule type="expression" dxfId="126" priority="6">
      <formula>E10="NO APLICA"</formula>
    </cfRule>
  </conditionalFormatting>
  <conditionalFormatting sqref="E12:R12">
    <cfRule type="expression" dxfId="125" priority="2">
      <formula>E11="SI SE REPORTA"</formula>
    </cfRule>
  </conditionalFormatting>
  <dataValidations count="7">
    <dataValidation type="decimal" allowBlank="1" showInputMessage="1" showErrorMessage="1" errorTitle="ERROR" error="Escriba un valor entre 0% y 100%" sqref="E96:F98 G61:J74 G44:J57">
      <formula1>0</formula1>
      <formula2>1</formula2>
    </dataValidation>
    <dataValidation type="whole" operator="greaterThanOrEqual" allowBlank="1" showErrorMessage="1" errorTitle="ERROR" error="Escriba un número igual o mayor que 0" promptTitle="ERROR" prompt="Escriba un número igual o mayor que 0" sqref="E16:E21">
      <formula1>0</formula1>
    </dataValidation>
    <dataValidation type="textLength" allowBlank="1" showInputMessage="1" showErrorMessage="1" errorTitle="ERROR" error="Escriba POMCA, PMM o PMA" promptTitle="ESCRIBA" prompt="POMCA, PMA o PMM" sqref="D25:D37 D44:D57">
      <formula1>1</formula1>
      <formula2>5</formula2>
    </dataValidation>
    <dataValidation type="whole" operator="greaterThanOrEqual" allowBlank="1" showInputMessage="1" showErrorMessage="1" errorTitle="ERROR" error="Valor en HECTAREAS (sin decimales)_x000a_" sqref="G28:G30 G32:G37">
      <formula1>0</formula1>
    </dataValidation>
    <dataValidation allowBlank="1" showInputMessage="1" showErrorMessage="1" promptTitle="ESTADO" prompt="Procesos formales previos_x000a_Aprestamiento_x000a_Diagnóstico_x000a_Prospectiva y Zonificación Ambiental_x000a_Formulación_x000a_Aprobado" sqref="H25:H37"/>
    <dataValidation type="list" allowBlank="1" showInputMessage="1" showErrorMessage="1" sqref="E10">
      <formula1>SI</formula1>
    </dataValidation>
    <dataValidation type="list" allowBlank="1" showInputMessage="1" showErrorMessage="1" sqref="E11">
      <formula1>REPORTE</formula1>
    </dataValidation>
  </dataValidations>
  <hyperlinks>
    <hyperlink ref="B9" location="'ANEXO 3'!A1" display="VOLVER AL INDICE"/>
    <hyperlink ref="E111" r:id="rId1"/>
  </hyperlinks>
  <pageMargins left="0.25" right="0.25" top="0.75" bottom="0.75" header="0.3" footer="0.3"/>
  <pageSetup paperSize="178" orientation="landscape" horizontalDpi="1200" verticalDpi="1200"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76"/>
  <sheetViews>
    <sheetView showGridLines="0" topLeftCell="A7" zoomScale="98" zoomScaleNormal="98" workbookViewId="0">
      <selection activeCell="E23" sqref="E23"/>
    </sheetView>
  </sheetViews>
  <sheetFormatPr baseColWidth="10" defaultRowHeight="15" x14ac:dyDescent="0.25"/>
  <cols>
    <col min="1" max="1" width="1.85546875" customWidth="1"/>
    <col min="2" max="2" width="12.85546875" customWidth="1"/>
    <col min="3" max="3" width="6.14062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131</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row>
    <row r="7" spans="1:21" ht="15.75" thickBot="1" x14ac:dyDescent="0.3">
      <c r="A7" s="248"/>
      <c r="B7" s="254"/>
      <c r="C7" s="263"/>
      <c r="D7" s="251"/>
      <c r="E7" s="256"/>
      <c r="F7" s="251" t="s">
        <v>129</v>
      </c>
      <c r="G7" s="251"/>
      <c r="H7" s="251"/>
      <c r="I7" s="251"/>
      <c r="J7" s="251"/>
      <c r="K7" s="251"/>
    </row>
    <row r="8" spans="1:21" ht="15.75" thickBot="1" x14ac:dyDescent="0.3">
      <c r="A8" s="248"/>
      <c r="B8" s="264" t="s">
        <v>1183</v>
      </c>
      <c r="C8" s="265">
        <v>2020</v>
      </c>
      <c r="D8" s="266" t="str">
        <f>IF(E10="NO APLICA","NO APLICA",IF(E11="NO SE REPORTA","SIN INFORMACION",+E23))</f>
        <v>N.A.</v>
      </c>
      <c r="E8" s="267"/>
      <c r="F8" s="251" t="s">
        <v>130</v>
      </c>
      <c r="G8" s="251"/>
      <c r="H8" s="251"/>
      <c r="I8" s="251"/>
      <c r="J8" s="251"/>
      <c r="K8" s="251"/>
    </row>
    <row r="9" spans="1:21" x14ac:dyDescent="0.25">
      <c r="A9" s="248"/>
      <c r="B9" s="513" t="s">
        <v>1184</v>
      </c>
      <c r="C9" s="268"/>
      <c r="D9" s="269"/>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v>2.4</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268"/>
      <c r="D14" s="269"/>
      <c r="E14" s="251"/>
      <c r="F14" s="251"/>
      <c r="G14" s="251"/>
      <c r="H14" s="251"/>
      <c r="I14" s="251"/>
      <c r="J14" s="251"/>
      <c r="K14" s="251"/>
    </row>
    <row r="15" spans="1:21" ht="15.75" thickBot="1" x14ac:dyDescent="0.3">
      <c r="A15" s="248"/>
      <c r="B15" s="970" t="s">
        <v>2</v>
      </c>
      <c r="C15" s="271"/>
      <c r="D15" s="952" t="s">
        <v>3</v>
      </c>
      <c r="E15" s="953"/>
      <c r="F15" s="953"/>
      <c r="G15" s="953"/>
      <c r="H15" s="953"/>
      <c r="I15" s="953"/>
      <c r="J15" s="954"/>
      <c r="K15" s="251"/>
    </row>
    <row r="16" spans="1:21" ht="36.75" thickBot="1" x14ac:dyDescent="0.3">
      <c r="A16" s="248"/>
      <c r="B16" s="971"/>
      <c r="C16" s="275"/>
      <c r="D16" s="276" t="s">
        <v>148</v>
      </c>
      <c r="E16" s="219">
        <v>15</v>
      </c>
      <c r="F16" s="251"/>
      <c r="G16" s="251"/>
      <c r="H16" s="251"/>
      <c r="I16" s="251"/>
      <c r="J16" s="277"/>
      <c r="K16" s="251"/>
    </row>
    <row r="17" spans="1:11" ht="48.75" thickBot="1" x14ac:dyDescent="0.3">
      <c r="A17" s="248"/>
      <c r="B17" s="971"/>
      <c r="C17" s="275"/>
      <c r="D17" s="278" t="s">
        <v>1848</v>
      </c>
      <c r="E17" s="219">
        <v>3</v>
      </c>
      <c r="F17" s="251"/>
      <c r="G17" s="251"/>
      <c r="H17" s="251"/>
      <c r="I17" s="251"/>
      <c r="J17" s="277"/>
      <c r="K17" s="251"/>
    </row>
    <row r="18" spans="1:11" ht="48.75" thickBot="1" x14ac:dyDescent="0.3">
      <c r="A18" s="248"/>
      <c r="B18" s="971"/>
      <c r="C18" s="275"/>
      <c r="D18" s="278" t="s">
        <v>149</v>
      </c>
      <c r="E18" s="219">
        <v>1</v>
      </c>
      <c r="F18" s="251"/>
      <c r="G18" s="251"/>
      <c r="H18" s="251"/>
      <c r="I18" s="251"/>
      <c r="J18" s="277"/>
      <c r="K18" s="251"/>
    </row>
    <row r="19" spans="1:11" ht="15.75" thickBot="1" x14ac:dyDescent="0.3">
      <c r="A19" s="248"/>
      <c r="B19" s="971"/>
      <c r="C19" s="279"/>
      <c r="D19" s="982"/>
      <c r="E19" s="983"/>
      <c r="F19" s="983"/>
      <c r="G19" s="983"/>
      <c r="H19" s="983"/>
      <c r="I19" s="983"/>
      <c r="J19" s="984"/>
      <c r="K19" s="251"/>
    </row>
    <row r="20" spans="1:11" ht="15.75" thickBot="1" x14ac:dyDescent="0.3">
      <c r="A20" s="248"/>
      <c r="B20" s="971"/>
      <c r="C20" s="282" t="s">
        <v>19</v>
      </c>
      <c r="D20" s="276" t="s">
        <v>150</v>
      </c>
      <c r="E20" s="283" t="s">
        <v>20</v>
      </c>
      <c r="F20" s="283" t="s">
        <v>21</v>
      </c>
      <c r="G20" s="283" t="s">
        <v>22</v>
      </c>
      <c r="H20" s="283" t="s">
        <v>23</v>
      </c>
      <c r="I20" s="283" t="s">
        <v>151</v>
      </c>
      <c r="J20" s="114"/>
      <c r="K20" s="251"/>
    </row>
    <row r="21" spans="1:11" ht="36.75" thickBot="1" x14ac:dyDescent="0.3">
      <c r="A21" s="248"/>
      <c r="B21" s="971"/>
      <c r="C21" s="285" t="s">
        <v>152</v>
      </c>
      <c r="D21" s="278" t="s">
        <v>153</v>
      </c>
      <c r="E21" s="219">
        <v>0</v>
      </c>
      <c r="F21" s="219">
        <v>1</v>
      </c>
      <c r="G21" s="219"/>
      <c r="H21" s="219"/>
      <c r="I21" s="286">
        <f>SUM(E21:H21)</f>
        <v>1</v>
      </c>
      <c r="J21" s="115"/>
      <c r="K21" s="251"/>
    </row>
    <row r="22" spans="1:11" ht="36.75" thickBot="1" x14ac:dyDescent="0.3">
      <c r="A22" s="248"/>
      <c r="B22" s="971"/>
      <c r="C22" s="285" t="s">
        <v>154</v>
      </c>
      <c r="D22" s="278" t="s">
        <v>155</v>
      </c>
      <c r="E22" s="219">
        <v>0</v>
      </c>
      <c r="F22" s="219">
        <v>0</v>
      </c>
      <c r="G22" s="219"/>
      <c r="H22" s="219"/>
      <c r="I22" s="286">
        <f>SUM(E22:H22)</f>
        <v>0</v>
      </c>
      <c r="J22" s="115"/>
      <c r="K22" s="251"/>
    </row>
    <row r="23" spans="1:11" ht="36.75" thickBot="1" x14ac:dyDescent="0.3">
      <c r="A23" s="248"/>
      <c r="B23" s="972"/>
      <c r="C23" s="285" t="s">
        <v>156</v>
      </c>
      <c r="D23" s="278" t="s">
        <v>157</v>
      </c>
      <c r="E23" s="198" t="str">
        <f>IFERROR(E22/E21,"N.A.")</f>
        <v>N.A.</v>
      </c>
      <c r="F23" s="198">
        <f>IFERROR(F22/F21,"N.A.")</f>
        <v>0</v>
      </c>
      <c r="G23" s="198" t="str">
        <f>IFERROR(G22/G21,"N.A.")</f>
        <v>N.A.</v>
      </c>
      <c r="H23" s="198" t="str">
        <f>IFERROR(H22/H21,"N.A.")</f>
        <v>N.A.</v>
      </c>
      <c r="I23" s="198">
        <f>IFERROR(I22/I21,"N.A.")</f>
        <v>0</v>
      </c>
      <c r="J23" s="116"/>
      <c r="K23" s="251"/>
    </row>
    <row r="24" spans="1:11" ht="15.75" thickBot="1" x14ac:dyDescent="0.3">
      <c r="A24" s="248"/>
      <c r="B24" s="288" t="s">
        <v>34</v>
      </c>
      <c r="C24" s="289"/>
      <c r="D24" s="979" t="s">
        <v>158</v>
      </c>
      <c r="E24" s="980"/>
      <c r="F24" s="980"/>
      <c r="G24" s="980"/>
      <c r="H24" s="980"/>
      <c r="I24" s="980"/>
      <c r="J24" s="981"/>
      <c r="K24" s="251"/>
    </row>
    <row r="25" spans="1:11" ht="24.75" thickBot="1" x14ac:dyDescent="0.3">
      <c r="A25" s="248"/>
      <c r="B25" s="288" t="s">
        <v>36</v>
      </c>
      <c r="C25" s="289"/>
      <c r="D25" s="979" t="s">
        <v>159</v>
      </c>
      <c r="E25" s="980"/>
      <c r="F25" s="980"/>
      <c r="G25" s="980"/>
      <c r="H25" s="980"/>
      <c r="I25" s="980"/>
      <c r="J25" s="981"/>
      <c r="K25" s="251"/>
    </row>
    <row r="26" spans="1:11" ht="15.75" thickBot="1" x14ac:dyDescent="0.3">
      <c r="A26" s="248"/>
      <c r="B26" s="252"/>
      <c r="C26" s="253"/>
      <c r="D26" s="251"/>
      <c r="E26" s="251"/>
      <c r="F26" s="251"/>
      <c r="G26" s="251"/>
      <c r="H26" s="251"/>
      <c r="I26" s="251"/>
      <c r="J26" s="251"/>
      <c r="K26" s="251"/>
    </row>
    <row r="27" spans="1:11" ht="24" customHeight="1" thickBot="1" x14ac:dyDescent="0.3">
      <c r="A27" s="248"/>
      <c r="B27" s="967" t="s">
        <v>38</v>
      </c>
      <c r="C27" s="968"/>
      <c r="D27" s="968"/>
      <c r="E27" s="969"/>
      <c r="F27" s="251"/>
      <c r="G27" s="251"/>
      <c r="H27" s="251"/>
      <c r="I27" s="251"/>
      <c r="J27" s="251"/>
      <c r="K27" s="251"/>
    </row>
    <row r="28" spans="1:11" ht="15.75" thickBot="1" x14ac:dyDescent="0.3">
      <c r="A28" s="248"/>
      <c r="B28" s="970">
        <v>1</v>
      </c>
      <c r="C28" s="275"/>
      <c r="D28" s="292" t="s">
        <v>39</v>
      </c>
      <c r="E28" s="31"/>
      <c r="F28" s="251"/>
      <c r="G28" s="251"/>
      <c r="H28" s="251"/>
      <c r="I28" s="251"/>
      <c r="J28" s="251"/>
      <c r="K28" s="251"/>
    </row>
    <row r="29" spans="1:11" ht="15.75" thickBot="1" x14ac:dyDescent="0.3">
      <c r="A29" s="248"/>
      <c r="B29" s="971"/>
      <c r="C29" s="275"/>
      <c r="D29" s="278" t="s">
        <v>40</v>
      </c>
      <c r="E29" s="31" t="s">
        <v>1990</v>
      </c>
      <c r="F29" s="251"/>
      <c r="G29" s="251"/>
      <c r="H29" s="251"/>
      <c r="I29" s="251"/>
      <c r="J29" s="251"/>
      <c r="K29" s="251"/>
    </row>
    <row r="30" spans="1:11" ht="15.75" thickBot="1" x14ac:dyDescent="0.3">
      <c r="A30" s="248"/>
      <c r="B30" s="971"/>
      <c r="C30" s="275"/>
      <c r="D30" s="278" t="s">
        <v>41</v>
      </c>
      <c r="E30" s="31" t="s">
        <v>1991</v>
      </c>
      <c r="F30" s="251"/>
      <c r="G30" s="251"/>
      <c r="H30" s="251"/>
      <c r="I30" s="251"/>
      <c r="J30" s="251"/>
      <c r="K30" s="251"/>
    </row>
    <row r="31" spans="1:11" ht="15.75" thickBot="1" x14ac:dyDescent="0.3">
      <c r="A31" s="248"/>
      <c r="B31" s="971"/>
      <c r="C31" s="275"/>
      <c r="D31" s="278" t="s">
        <v>42</v>
      </c>
      <c r="E31" s="31" t="s">
        <v>1992</v>
      </c>
      <c r="F31" s="251"/>
      <c r="G31" s="251"/>
      <c r="H31" s="251"/>
      <c r="I31" s="251"/>
      <c r="J31" s="251"/>
      <c r="K31" s="251"/>
    </row>
    <row r="32" spans="1:11" ht="15.75" thickBot="1" x14ac:dyDescent="0.3">
      <c r="A32" s="248"/>
      <c r="B32" s="971"/>
      <c r="C32" s="275"/>
      <c r="D32" s="278" t="s">
        <v>43</v>
      </c>
      <c r="E32" s="31" t="s">
        <v>1993</v>
      </c>
      <c r="F32" s="251"/>
      <c r="G32" s="251"/>
      <c r="H32" s="251"/>
      <c r="I32" s="251"/>
      <c r="J32" s="251"/>
      <c r="K32" s="251"/>
    </row>
    <row r="33" spans="1:11" ht="15.75" thickBot="1" x14ac:dyDescent="0.3">
      <c r="A33" s="248"/>
      <c r="B33" s="971"/>
      <c r="C33" s="275"/>
      <c r="D33" s="278" t="s">
        <v>44</v>
      </c>
      <c r="E33" s="31">
        <v>5748960</v>
      </c>
      <c r="F33" s="251"/>
      <c r="G33" s="251"/>
      <c r="H33" s="251"/>
      <c r="I33" s="251"/>
      <c r="J33" s="251"/>
      <c r="K33" s="251"/>
    </row>
    <row r="34" spans="1:11" ht="15.75" thickBot="1" x14ac:dyDescent="0.3">
      <c r="A34" s="248"/>
      <c r="B34" s="972"/>
      <c r="C34" s="285"/>
      <c r="D34" s="278" t="s">
        <v>45</v>
      </c>
      <c r="E34" s="31" t="s">
        <v>1994</v>
      </c>
      <c r="F34" s="251"/>
      <c r="G34" s="251"/>
      <c r="H34" s="251"/>
      <c r="I34" s="251"/>
      <c r="J34" s="251"/>
      <c r="K34" s="251"/>
    </row>
    <row r="35" spans="1:11" ht="15.75" thickBot="1" x14ac:dyDescent="0.3">
      <c r="A35" s="248"/>
      <c r="B35" s="252"/>
      <c r="C35" s="253"/>
      <c r="D35" s="251"/>
      <c r="E35" s="251"/>
      <c r="F35" s="251"/>
      <c r="G35" s="251"/>
      <c r="H35" s="251"/>
      <c r="I35" s="251"/>
      <c r="J35" s="251"/>
      <c r="K35" s="251"/>
    </row>
    <row r="36" spans="1:11" ht="15.75" thickBot="1" x14ac:dyDescent="0.3">
      <c r="A36" s="248"/>
      <c r="B36" s="967" t="s">
        <v>46</v>
      </c>
      <c r="C36" s="968"/>
      <c r="D36" s="968"/>
      <c r="E36" s="969"/>
      <c r="F36" s="251"/>
      <c r="G36" s="251"/>
      <c r="H36" s="251"/>
      <c r="I36" s="251"/>
      <c r="J36" s="251"/>
      <c r="K36" s="251"/>
    </row>
    <row r="37" spans="1:11" ht="15.75" thickBot="1" x14ac:dyDescent="0.3">
      <c r="A37" s="248"/>
      <c r="B37" s="970">
        <v>1</v>
      </c>
      <c r="C37" s="275"/>
      <c r="D37" s="292" t="s">
        <v>39</v>
      </c>
      <c r="E37" s="305" t="s">
        <v>47</v>
      </c>
      <c r="F37" s="251"/>
      <c r="G37" s="251"/>
      <c r="H37" s="251"/>
      <c r="I37" s="251"/>
      <c r="J37" s="251"/>
      <c r="K37" s="251"/>
    </row>
    <row r="38" spans="1:11" ht="15.75" thickBot="1" x14ac:dyDescent="0.3">
      <c r="A38" s="248"/>
      <c r="B38" s="971"/>
      <c r="C38" s="275"/>
      <c r="D38" s="278" t="s">
        <v>40</v>
      </c>
      <c r="E38" s="305" t="s">
        <v>160</v>
      </c>
      <c r="F38" s="251"/>
      <c r="G38" s="251"/>
      <c r="H38" s="251"/>
      <c r="I38" s="251"/>
      <c r="J38" s="251"/>
      <c r="K38" s="251"/>
    </row>
    <row r="39" spans="1:11" ht="15.75" thickBot="1" x14ac:dyDescent="0.3">
      <c r="A39" s="248"/>
      <c r="B39" s="971"/>
      <c r="C39" s="275"/>
      <c r="D39" s="278" t="s">
        <v>41</v>
      </c>
      <c r="E39" s="306"/>
      <c r="F39" s="251"/>
      <c r="G39" s="251"/>
      <c r="H39" s="251"/>
      <c r="I39" s="251"/>
      <c r="J39" s="251"/>
      <c r="K39" s="251"/>
    </row>
    <row r="40" spans="1:11" ht="15.75" thickBot="1" x14ac:dyDescent="0.3">
      <c r="A40" s="248"/>
      <c r="B40" s="971"/>
      <c r="C40" s="275"/>
      <c r="D40" s="278" t="s">
        <v>42</v>
      </c>
      <c r="E40" s="306"/>
      <c r="F40" s="251"/>
      <c r="G40" s="251"/>
      <c r="H40" s="251"/>
      <c r="I40" s="251"/>
      <c r="J40" s="251"/>
      <c r="K40" s="251"/>
    </row>
    <row r="41" spans="1:11" ht="15.75" thickBot="1" x14ac:dyDescent="0.3">
      <c r="A41" s="248"/>
      <c r="B41" s="971"/>
      <c r="C41" s="275"/>
      <c r="D41" s="278" t="s">
        <v>43</v>
      </c>
      <c r="E41" s="306"/>
      <c r="F41" s="251"/>
      <c r="G41" s="251"/>
      <c r="H41" s="251"/>
      <c r="I41" s="251"/>
      <c r="J41" s="251"/>
      <c r="K41" s="251"/>
    </row>
    <row r="42" spans="1:11" ht="15.75" thickBot="1" x14ac:dyDescent="0.3">
      <c r="A42" s="248"/>
      <c r="B42" s="971"/>
      <c r="C42" s="275"/>
      <c r="D42" s="278" t="s">
        <v>44</v>
      </c>
      <c r="E42" s="306"/>
      <c r="F42" s="251"/>
      <c r="G42" s="251"/>
      <c r="H42" s="251"/>
      <c r="I42" s="251"/>
      <c r="J42" s="251"/>
      <c r="K42" s="251"/>
    </row>
    <row r="43" spans="1:11" ht="15.75" thickBot="1" x14ac:dyDescent="0.3">
      <c r="A43" s="248"/>
      <c r="B43" s="972"/>
      <c r="C43" s="285"/>
      <c r="D43" s="278" t="s">
        <v>45</v>
      </c>
      <c r="E43" s="306"/>
      <c r="F43" s="251"/>
      <c r="G43" s="251"/>
      <c r="H43" s="251"/>
      <c r="I43" s="251"/>
      <c r="J43" s="251"/>
      <c r="K43" s="251"/>
    </row>
    <row r="44" spans="1:11" ht="15.75" thickBot="1" x14ac:dyDescent="0.3">
      <c r="A44" s="248"/>
      <c r="B44" s="252"/>
      <c r="C44" s="253"/>
      <c r="D44" s="251"/>
      <c r="E44" s="251"/>
      <c r="F44" s="251"/>
      <c r="G44" s="251"/>
      <c r="H44" s="251"/>
      <c r="I44" s="251"/>
      <c r="J44" s="251"/>
      <c r="K44" s="251"/>
    </row>
    <row r="45" spans="1:11" ht="15" customHeight="1" thickBot="1" x14ac:dyDescent="0.3">
      <c r="A45" s="248"/>
      <c r="B45" s="294" t="s">
        <v>49</v>
      </c>
      <c r="C45" s="295"/>
      <c r="D45" s="295"/>
      <c r="E45" s="295"/>
      <c r="F45" s="296"/>
      <c r="G45" s="251"/>
      <c r="H45" s="251"/>
      <c r="I45" s="251"/>
      <c r="J45" s="251"/>
      <c r="K45" s="251"/>
    </row>
    <row r="46" spans="1:11" ht="15.75" thickBot="1" x14ac:dyDescent="0.3">
      <c r="A46" s="248"/>
      <c r="B46" s="288" t="s">
        <v>50</v>
      </c>
      <c r="C46" s="297" t="s">
        <v>51</v>
      </c>
      <c r="D46" s="297" t="s">
        <v>52</v>
      </c>
      <c r="E46" s="297" t="s">
        <v>53</v>
      </c>
      <c r="F46" s="251"/>
      <c r="G46" s="251"/>
      <c r="H46" s="251"/>
      <c r="I46" s="251"/>
      <c r="J46" s="251"/>
      <c r="K46" s="248"/>
    </row>
    <row r="47" spans="1:11" ht="72.75" thickBot="1" x14ac:dyDescent="0.3">
      <c r="A47" s="248"/>
      <c r="B47" s="298">
        <v>42401</v>
      </c>
      <c r="C47" s="297">
        <v>0.01</v>
      </c>
      <c r="D47" s="299" t="s">
        <v>161</v>
      </c>
      <c r="E47" s="297"/>
      <c r="F47" s="251"/>
      <c r="G47" s="251"/>
      <c r="H47" s="251"/>
      <c r="I47" s="251"/>
      <c r="J47" s="251"/>
      <c r="K47" s="248"/>
    </row>
    <row r="48" spans="1:11" ht="15.75" thickBot="1" x14ac:dyDescent="0.3">
      <c r="A48" s="248"/>
      <c r="B48" s="252"/>
      <c r="C48" s="253"/>
      <c r="D48" s="251"/>
      <c r="E48" s="251"/>
      <c r="F48" s="251"/>
      <c r="G48" s="251"/>
      <c r="H48" s="251"/>
      <c r="I48" s="251"/>
      <c r="J48" s="251"/>
      <c r="K48" s="251"/>
    </row>
    <row r="49" spans="1:11" x14ac:dyDescent="0.25">
      <c r="A49" s="248"/>
      <c r="B49" s="300" t="s">
        <v>55</v>
      </c>
      <c r="C49" s="301"/>
      <c r="D49" s="251"/>
      <c r="E49" s="251"/>
      <c r="F49" s="251"/>
      <c r="G49" s="251"/>
      <c r="H49" s="251"/>
      <c r="I49" s="251"/>
      <c r="J49" s="251"/>
      <c r="K49" s="251"/>
    </row>
    <row r="50" spans="1:11" x14ac:dyDescent="0.25">
      <c r="A50" s="248"/>
      <c r="B50" s="1000"/>
      <c r="C50" s="1001"/>
      <c r="D50" s="1001"/>
      <c r="E50" s="1001"/>
      <c r="F50" s="1001"/>
      <c r="G50" s="1001"/>
      <c r="H50" s="1001"/>
      <c r="I50" s="1001"/>
      <c r="J50" s="1002"/>
      <c r="K50" s="251"/>
    </row>
    <row r="51" spans="1:11" x14ac:dyDescent="0.25">
      <c r="A51" s="248"/>
      <c r="B51" s="251"/>
      <c r="C51" s="268"/>
      <c r="D51" s="251"/>
      <c r="E51" s="251"/>
      <c r="F51" s="251"/>
      <c r="G51" s="251"/>
      <c r="H51" s="251"/>
      <c r="I51" s="251"/>
      <c r="J51" s="251"/>
      <c r="K51" s="251"/>
    </row>
    <row r="52" spans="1:11" ht="15.75" thickBot="1" x14ac:dyDescent="0.3">
      <c r="A52" s="248"/>
      <c r="B52" s="251"/>
      <c r="C52" s="268"/>
      <c r="D52" s="251"/>
      <c r="E52" s="251"/>
      <c r="F52" s="251"/>
      <c r="G52" s="251"/>
      <c r="H52" s="251"/>
      <c r="I52" s="251"/>
      <c r="J52" s="251"/>
      <c r="K52" s="251"/>
    </row>
    <row r="53" spans="1:11" ht="15.75" thickBot="1" x14ac:dyDescent="0.3">
      <c r="A53" s="248"/>
      <c r="B53" s="967" t="s">
        <v>56</v>
      </c>
      <c r="C53" s="968"/>
      <c r="D53" s="969"/>
      <c r="E53" s="251"/>
      <c r="F53" s="251"/>
      <c r="G53" s="251"/>
      <c r="H53" s="251"/>
      <c r="I53" s="251"/>
      <c r="J53" s="251"/>
      <c r="K53" s="251"/>
    </row>
    <row r="54" spans="1:11" ht="15.75" thickBot="1" x14ac:dyDescent="0.3">
      <c r="A54" s="248"/>
      <c r="B54" s="252"/>
      <c r="C54" s="253"/>
      <c r="D54" s="251"/>
      <c r="E54" s="251"/>
      <c r="F54" s="251"/>
      <c r="G54" s="251"/>
      <c r="H54" s="251"/>
      <c r="I54" s="251"/>
      <c r="J54" s="251"/>
      <c r="K54" s="251"/>
    </row>
    <row r="55" spans="1:11" ht="24" customHeight="1" thickBot="1" x14ac:dyDescent="0.3">
      <c r="A55" s="248"/>
      <c r="B55" s="302" t="s">
        <v>57</v>
      </c>
      <c r="C55" s="303"/>
      <c r="D55" s="979" t="s">
        <v>132</v>
      </c>
      <c r="E55" s="980"/>
      <c r="F55" s="980"/>
      <c r="G55" s="980"/>
      <c r="H55" s="980"/>
      <c r="I55" s="980"/>
      <c r="J55" s="981"/>
      <c r="K55" s="251"/>
    </row>
    <row r="56" spans="1:11" x14ac:dyDescent="0.25">
      <c r="A56" s="248"/>
      <c r="B56" s="970" t="s">
        <v>59</v>
      </c>
      <c r="C56" s="271"/>
      <c r="D56" s="964" t="s">
        <v>60</v>
      </c>
      <c r="E56" s="965"/>
      <c r="F56" s="965"/>
      <c r="G56" s="965"/>
      <c r="H56" s="965"/>
      <c r="I56" s="965"/>
      <c r="J56" s="966"/>
      <c r="K56" s="251"/>
    </row>
    <row r="57" spans="1:11" ht="24" customHeight="1" x14ac:dyDescent="0.25">
      <c r="A57" s="248"/>
      <c r="B57" s="971"/>
      <c r="C57" s="279"/>
      <c r="D57" s="958" t="s">
        <v>133</v>
      </c>
      <c r="E57" s="1003"/>
      <c r="F57" s="1003"/>
      <c r="G57" s="1003"/>
      <c r="H57" s="1003"/>
      <c r="I57" s="1003"/>
      <c r="J57" s="960"/>
      <c r="K57" s="251"/>
    </row>
    <row r="58" spans="1:11" x14ac:dyDescent="0.25">
      <c r="A58" s="248"/>
      <c r="B58" s="971"/>
      <c r="C58" s="279"/>
      <c r="D58" s="955" t="s">
        <v>134</v>
      </c>
      <c r="E58" s="1004"/>
      <c r="F58" s="1004"/>
      <c r="G58" s="1004"/>
      <c r="H58" s="1004"/>
      <c r="I58" s="1004"/>
      <c r="J58" s="957"/>
      <c r="K58" s="251"/>
    </row>
    <row r="59" spans="1:11" x14ac:dyDescent="0.25">
      <c r="A59" s="248"/>
      <c r="B59" s="971"/>
      <c r="C59" s="279"/>
      <c r="D59" s="958" t="s">
        <v>135</v>
      </c>
      <c r="E59" s="1003"/>
      <c r="F59" s="1003"/>
      <c r="G59" s="1003"/>
      <c r="H59" s="1003"/>
      <c r="I59" s="1003"/>
      <c r="J59" s="960"/>
      <c r="K59" s="251"/>
    </row>
    <row r="60" spans="1:11" x14ac:dyDescent="0.25">
      <c r="A60" s="248"/>
      <c r="B60" s="971"/>
      <c r="C60" s="279"/>
      <c r="D60" s="958" t="s">
        <v>136</v>
      </c>
      <c r="E60" s="1003"/>
      <c r="F60" s="1003"/>
      <c r="G60" s="1003"/>
      <c r="H60" s="1003"/>
      <c r="I60" s="1003"/>
      <c r="J60" s="960"/>
      <c r="K60" s="251"/>
    </row>
    <row r="61" spans="1:11" x14ac:dyDescent="0.25">
      <c r="A61" s="248"/>
      <c r="B61" s="971"/>
      <c r="C61" s="279"/>
      <c r="D61" s="958" t="s">
        <v>137</v>
      </c>
      <c r="E61" s="1003"/>
      <c r="F61" s="1003"/>
      <c r="G61" s="1003"/>
      <c r="H61" s="1003"/>
      <c r="I61" s="1003"/>
      <c r="J61" s="960"/>
      <c r="K61" s="251"/>
    </row>
    <row r="62" spans="1:11" ht="24" customHeight="1" x14ac:dyDescent="0.25">
      <c r="A62" s="248"/>
      <c r="B62" s="971"/>
      <c r="C62" s="279"/>
      <c r="D62" s="958" t="s">
        <v>138</v>
      </c>
      <c r="E62" s="1003"/>
      <c r="F62" s="1003"/>
      <c r="G62" s="1003"/>
      <c r="H62" s="1003"/>
      <c r="I62" s="1003"/>
      <c r="J62" s="960"/>
      <c r="K62" s="251"/>
    </row>
    <row r="63" spans="1:11" ht="24" customHeight="1" x14ac:dyDescent="0.25">
      <c r="A63" s="248"/>
      <c r="B63" s="971"/>
      <c r="C63" s="279"/>
      <c r="D63" s="958" t="s">
        <v>139</v>
      </c>
      <c r="E63" s="1003"/>
      <c r="F63" s="1003"/>
      <c r="G63" s="1003"/>
      <c r="H63" s="1003"/>
      <c r="I63" s="1003"/>
      <c r="J63" s="960"/>
      <c r="K63" s="251"/>
    </row>
    <row r="64" spans="1:11" x14ac:dyDescent="0.25">
      <c r="A64" s="248"/>
      <c r="B64" s="971"/>
      <c r="C64" s="279"/>
      <c r="D64" s="958" t="s">
        <v>140</v>
      </c>
      <c r="E64" s="1003"/>
      <c r="F64" s="1003"/>
      <c r="G64" s="1003"/>
      <c r="H64" s="1003"/>
      <c r="I64" s="1003"/>
      <c r="J64" s="960"/>
      <c r="K64" s="251"/>
    </row>
    <row r="65" spans="1:11" x14ac:dyDescent="0.25">
      <c r="A65" s="248"/>
      <c r="B65" s="971"/>
      <c r="C65" s="279"/>
      <c r="D65" s="955" t="s">
        <v>141</v>
      </c>
      <c r="E65" s="1004"/>
      <c r="F65" s="1004"/>
      <c r="G65" s="1004"/>
      <c r="H65" s="1004"/>
      <c r="I65" s="1004"/>
      <c r="J65" s="957"/>
      <c r="K65" s="251"/>
    </row>
    <row r="66" spans="1:11" ht="15.75" thickBot="1" x14ac:dyDescent="0.3">
      <c r="A66" s="248"/>
      <c r="B66" s="972"/>
      <c r="C66" s="289"/>
      <c r="D66" s="982" t="s">
        <v>142</v>
      </c>
      <c r="E66" s="983"/>
      <c r="F66" s="983"/>
      <c r="G66" s="983"/>
      <c r="H66" s="983"/>
      <c r="I66" s="983"/>
      <c r="J66" s="984"/>
      <c r="K66" s="251"/>
    </row>
    <row r="67" spans="1:11" ht="24.75" thickBot="1" x14ac:dyDescent="0.3">
      <c r="A67" s="248"/>
      <c r="B67" s="288" t="s">
        <v>72</v>
      </c>
      <c r="C67" s="289"/>
      <c r="D67" s="979"/>
      <c r="E67" s="980"/>
      <c r="F67" s="980"/>
      <c r="G67" s="980"/>
      <c r="H67" s="980"/>
      <c r="I67" s="980"/>
      <c r="J67" s="981"/>
      <c r="K67" s="251"/>
    </row>
    <row r="68" spans="1:11" ht="24.75" thickBot="1" x14ac:dyDescent="0.3">
      <c r="A68" s="248"/>
      <c r="B68" s="288" t="s">
        <v>73</v>
      </c>
      <c r="C68" s="289"/>
      <c r="D68" s="979" t="s">
        <v>143</v>
      </c>
      <c r="E68" s="980"/>
      <c r="F68" s="980"/>
      <c r="G68" s="980"/>
      <c r="H68" s="980"/>
      <c r="I68" s="980"/>
      <c r="J68" s="981"/>
      <c r="K68" s="251"/>
    </row>
    <row r="69" spans="1:11" x14ac:dyDescent="0.25">
      <c r="A69" s="248"/>
      <c r="B69" s="970" t="s">
        <v>90</v>
      </c>
      <c r="C69" s="271"/>
      <c r="D69" s="952"/>
      <c r="E69" s="953"/>
      <c r="F69" s="953"/>
      <c r="G69" s="953"/>
      <c r="H69" s="953"/>
      <c r="I69" s="953"/>
      <c r="J69" s="954"/>
      <c r="K69" s="251"/>
    </row>
    <row r="70" spans="1:11" x14ac:dyDescent="0.25">
      <c r="A70" s="248"/>
      <c r="B70" s="971"/>
      <c r="C70" s="279"/>
      <c r="D70" s="988"/>
      <c r="E70" s="1005"/>
      <c r="F70" s="1005"/>
      <c r="G70" s="1005"/>
      <c r="H70" s="1005"/>
      <c r="I70" s="1005"/>
      <c r="J70" s="990"/>
      <c r="K70" s="251"/>
    </row>
    <row r="71" spans="1:11" x14ac:dyDescent="0.25">
      <c r="A71" s="248"/>
      <c r="B71" s="971"/>
      <c r="C71" s="279"/>
      <c r="D71" s="958" t="s">
        <v>91</v>
      </c>
      <c r="E71" s="1003"/>
      <c r="F71" s="1003"/>
      <c r="G71" s="1003"/>
      <c r="H71" s="1003"/>
      <c r="I71" s="1003"/>
      <c r="J71" s="960"/>
      <c r="K71" s="251"/>
    </row>
    <row r="72" spans="1:11" ht="26.45" customHeight="1" x14ac:dyDescent="0.25">
      <c r="A72" s="248"/>
      <c r="B72" s="971"/>
      <c r="C72" s="279"/>
      <c r="D72" s="958" t="s">
        <v>144</v>
      </c>
      <c r="E72" s="1003"/>
      <c r="F72" s="1003"/>
      <c r="G72" s="1003"/>
      <c r="H72" s="1003"/>
      <c r="I72" s="1003"/>
      <c r="J72" s="960"/>
      <c r="K72" s="251"/>
    </row>
    <row r="73" spans="1:11" ht="14.45" customHeight="1" x14ac:dyDescent="0.25">
      <c r="A73" s="248"/>
      <c r="B73" s="971"/>
      <c r="C73" s="279"/>
      <c r="D73" s="958" t="s">
        <v>145</v>
      </c>
      <c r="E73" s="1003"/>
      <c r="F73" s="1003"/>
      <c r="G73" s="1003"/>
      <c r="H73" s="1003"/>
      <c r="I73" s="1003"/>
      <c r="J73" s="960"/>
      <c r="K73" s="251"/>
    </row>
    <row r="74" spans="1:11" ht="14.45" customHeight="1" x14ac:dyDescent="0.25">
      <c r="A74" s="248"/>
      <c r="B74" s="971"/>
      <c r="C74" s="279"/>
      <c r="D74" s="958" t="s">
        <v>146</v>
      </c>
      <c r="E74" s="1003"/>
      <c r="F74" s="1003"/>
      <c r="G74" s="1003"/>
      <c r="H74" s="1003"/>
      <c r="I74" s="1003"/>
      <c r="J74" s="960"/>
      <c r="K74" s="251"/>
    </row>
    <row r="75" spans="1:11" ht="24" customHeight="1" thickBot="1" x14ac:dyDescent="0.3">
      <c r="A75" s="248"/>
      <c r="B75" s="972"/>
      <c r="C75" s="289"/>
      <c r="D75" s="982" t="s">
        <v>147</v>
      </c>
      <c r="E75" s="983"/>
      <c r="F75" s="983"/>
      <c r="G75" s="983"/>
      <c r="H75" s="983"/>
      <c r="I75" s="983"/>
      <c r="J75" s="984"/>
      <c r="K75" s="251"/>
    </row>
    <row r="76" spans="1:11" x14ac:dyDescent="0.25">
      <c r="A76" s="248"/>
      <c r="B76" s="251"/>
      <c r="C76" s="268"/>
      <c r="D76" s="251"/>
      <c r="E76" s="251"/>
      <c r="F76" s="251"/>
      <c r="G76" s="251"/>
      <c r="H76" s="251"/>
      <c r="I76" s="251"/>
      <c r="J76" s="251"/>
      <c r="K76" s="251"/>
    </row>
  </sheetData>
  <mergeCells count="44">
    <mergeCell ref="A1:P1"/>
    <mergeCell ref="A2:P2"/>
    <mergeCell ref="A3:P3"/>
    <mergeCell ref="A4:D4"/>
    <mergeCell ref="A5:P5"/>
    <mergeCell ref="B28:B34"/>
    <mergeCell ref="B36:E36"/>
    <mergeCell ref="B37:B43"/>
    <mergeCell ref="B15:B23"/>
    <mergeCell ref="D15:J15"/>
    <mergeCell ref="D19:J19"/>
    <mergeCell ref="D24:J24"/>
    <mergeCell ref="D25:J25"/>
    <mergeCell ref="B27:E27"/>
    <mergeCell ref="D67:J67"/>
    <mergeCell ref="B69:B75"/>
    <mergeCell ref="D69:J69"/>
    <mergeCell ref="D70:J70"/>
    <mergeCell ref="D71:J71"/>
    <mergeCell ref="D72:J72"/>
    <mergeCell ref="D73:J73"/>
    <mergeCell ref="D74:J74"/>
    <mergeCell ref="D75:J75"/>
    <mergeCell ref="B50:J50"/>
    <mergeCell ref="D68:J68"/>
    <mergeCell ref="B53:D53"/>
    <mergeCell ref="D55:J55"/>
    <mergeCell ref="B56:B66"/>
    <mergeCell ref="D56:J56"/>
    <mergeCell ref="D57:J57"/>
    <mergeCell ref="D58:J58"/>
    <mergeCell ref="D59:J59"/>
    <mergeCell ref="D60:J60"/>
    <mergeCell ref="D61:J61"/>
    <mergeCell ref="D62:J62"/>
    <mergeCell ref="D63:J63"/>
    <mergeCell ref="D64:J64"/>
    <mergeCell ref="D65:J65"/>
    <mergeCell ref="D66:J66"/>
    <mergeCell ref="B10:D10"/>
    <mergeCell ref="F10:S10"/>
    <mergeCell ref="F11:S11"/>
    <mergeCell ref="E12:R12"/>
    <mergeCell ref="E13:R13"/>
  </mergeCells>
  <conditionalFormatting sqref="F10">
    <cfRule type="notContainsBlanks" dxfId="124" priority="4">
      <formula>LEN(TRIM(F10))&gt;0</formula>
    </cfRule>
  </conditionalFormatting>
  <conditionalFormatting sqref="F11:S11">
    <cfRule type="expression" dxfId="123" priority="2">
      <formula>E11="NO SE REPORTA"</formula>
    </cfRule>
    <cfRule type="expression" dxfId="122" priority="3">
      <formula>E10="NO APLICA"</formula>
    </cfRule>
  </conditionalFormatting>
  <conditionalFormatting sqref="E12:R12">
    <cfRule type="expression" dxfId="12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75"/>
  <sheetViews>
    <sheetView showGridLines="0" topLeftCell="A14" zoomScale="98" zoomScaleNormal="98" workbookViewId="0">
      <selection activeCell="E33" sqref="E33"/>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162</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row>
    <row r="7" spans="1:21" ht="15.75" thickBot="1" x14ac:dyDescent="0.3">
      <c r="A7" s="248"/>
      <c r="B7" s="254"/>
      <c r="C7" s="255"/>
      <c r="D7" s="251"/>
      <c r="E7" s="256"/>
      <c r="F7" s="251" t="s">
        <v>129</v>
      </c>
      <c r="G7" s="251"/>
      <c r="H7" s="251"/>
      <c r="I7" s="251"/>
      <c r="J7" s="251"/>
      <c r="K7" s="251"/>
    </row>
    <row r="8" spans="1:21" ht="15.75" thickBot="1" x14ac:dyDescent="0.3">
      <c r="A8" s="248"/>
      <c r="B8" s="264" t="s">
        <v>1183</v>
      </c>
      <c r="C8" s="265">
        <v>2020</v>
      </c>
      <c r="D8" s="260">
        <f>IF(E10="NO APLICA","NO APLICA",IF(E11="NO SE REPORTA","SIN INFORMACION",+E22))</f>
        <v>1</v>
      </c>
      <c r="E8" s="267"/>
      <c r="F8" s="251" t="s">
        <v>130</v>
      </c>
      <c r="G8" s="251"/>
      <c r="H8" s="251"/>
      <c r="I8" s="251"/>
      <c r="J8" s="251"/>
      <c r="K8" s="251"/>
    </row>
    <row r="9" spans="1:21" x14ac:dyDescent="0.25">
      <c r="A9" s="248"/>
      <c r="B9" s="513" t="s">
        <v>1184</v>
      </c>
      <c r="C9" s="307"/>
      <c r="D9" s="251"/>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307"/>
      <c r="D14" s="251"/>
      <c r="E14" s="251"/>
      <c r="F14" s="251"/>
      <c r="G14" s="251"/>
      <c r="H14" s="251"/>
      <c r="I14" s="251"/>
      <c r="J14" s="251"/>
      <c r="K14" s="251"/>
    </row>
    <row r="15" spans="1:21" ht="15.75" thickBot="1" x14ac:dyDescent="0.3">
      <c r="A15" s="248"/>
      <c r="B15" s="970" t="s">
        <v>2</v>
      </c>
      <c r="C15" s="271"/>
      <c r="D15" s="952" t="s">
        <v>3</v>
      </c>
      <c r="E15" s="953"/>
      <c r="F15" s="953"/>
      <c r="G15" s="953"/>
      <c r="H15" s="953"/>
      <c r="I15" s="953"/>
      <c r="J15" s="954"/>
      <c r="K15" s="251"/>
    </row>
    <row r="16" spans="1:21" ht="36.75" thickBot="1" x14ac:dyDescent="0.3">
      <c r="A16" s="248"/>
      <c r="B16" s="971"/>
      <c r="C16" s="275"/>
      <c r="D16" s="276" t="s">
        <v>176</v>
      </c>
      <c r="E16" s="219">
        <v>25</v>
      </c>
      <c r="F16" s="251"/>
      <c r="G16" s="251"/>
      <c r="H16" s="251"/>
      <c r="I16" s="251"/>
      <c r="J16" s="277"/>
      <c r="K16" s="251"/>
    </row>
    <row r="17" spans="1:11" ht="48.75" thickBot="1" x14ac:dyDescent="0.3">
      <c r="A17" s="248"/>
      <c r="B17" s="971"/>
      <c r="C17" s="275"/>
      <c r="D17" s="278" t="s">
        <v>177</v>
      </c>
      <c r="E17" s="219">
        <v>25</v>
      </c>
      <c r="F17" s="251"/>
      <c r="G17" s="251"/>
      <c r="H17" s="251"/>
      <c r="I17" s="251"/>
      <c r="J17" s="277"/>
      <c r="K17" s="251"/>
    </row>
    <row r="18" spans="1:11" ht="15.75" thickBot="1" x14ac:dyDescent="0.3">
      <c r="A18" s="248"/>
      <c r="B18" s="971"/>
      <c r="C18" s="279"/>
      <c r="D18" s="982"/>
      <c r="E18" s="983"/>
      <c r="F18" s="983"/>
      <c r="G18" s="983"/>
      <c r="H18" s="983"/>
      <c r="I18" s="983"/>
      <c r="J18" s="984"/>
      <c r="K18" s="251"/>
    </row>
    <row r="19" spans="1:11" ht="15.75" thickBot="1" x14ac:dyDescent="0.3">
      <c r="A19" s="248"/>
      <c r="B19" s="971"/>
      <c r="C19" s="282" t="s">
        <v>19</v>
      </c>
      <c r="D19" s="276" t="s">
        <v>150</v>
      </c>
      <c r="E19" s="283" t="s">
        <v>20</v>
      </c>
      <c r="F19" s="283" t="s">
        <v>21</v>
      </c>
      <c r="G19" s="283" t="s">
        <v>22</v>
      </c>
      <c r="H19" s="283" t="s">
        <v>23</v>
      </c>
      <c r="I19" s="237" t="s">
        <v>55</v>
      </c>
      <c r="J19" s="114"/>
      <c r="K19" s="251"/>
    </row>
    <row r="20" spans="1:11" ht="36.75" thickBot="1" x14ac:dyDescent="0.3">
      <c r="A20" s="248"/>
      <c r="B20" s="971"/>
      <c r="C20" s="285" t="s">
        <v>152</v>
      </c>
      <c r="D20" s="278" t="s">
        <v>178</v>
      </c>
      <c r="E20" s="219">
        <v>25</v>
      </c>
      <c r="F20" s="219"/>
      <c r="G20" s="219"/>
      <c r="H20" s="219"/>
      <c r="I20" s="31"/>
      <c r="J20" s="115"/>
      <c r="K20" s="251"/>
    </row>
    <row r="21" spans="1:11" ht="36.75" thickBot="1" x14ac:dyDescent="0.3">
      <c r="A21" s="248"/>
      <c r="B21" s="971"/>
      <c r="C21" s="285" t="s">
        <v>154</v>
      </c>
      <c r="D21" s="278" t="s">
        <v>179</v>
      </c>
      <c r="E21" s="219">
        <v>25</v>
      </c>
      <c r="F21" s="219"/>
      <c r="G21" s="219"/>
      <c r="H21" s="219"/>
      <c r="I21" s="31"/>
      <c r="J21" s="115"/>
      <c r="K21" s="251"/>
    </row>
    <row r="22" spans="1:11" ht="36.75" thickBot="1" x14ac:dyDescent="0.3">
      <c r="A22" s="248"/>
      <c r="B22" s="972"/>
      <c r="C22" s="285" t="s">
        <v>156</v>
      </c>
      <c r="D22" s="278" t="s">
        <v>180</v>
      </c>
      <c r="E22" s="198">
        <f>IFERROR(E21/E20,"N.A.")</f>
        <v>1</v>
      </c>
      <c r="F22" s="198" t="str">
        <f>IFERROR(F21/F20,"N.A.")</f>
        <v>N.A.</v>
      </c>
      <c r="G22" s="198" t="str">
        <f>IFERROR(G21/G20,"N.A.")</f>
        <v>N.A.</v>
      </c>
      <c r="H22" s="198" t="str">
        <f>IFERROR(H21/H20,"N.A.")</f>
        <v>N.A.</v>
      </c>
      <c r="I22" s="511"/>
      <c r="J22" s="116"/>
      <c r="K22" s="251"/>
    </row>
    <row r="23" spans="1:11" ht="24" customHeight="1" thickBot="1" x14ac:dyDescent="0.3">
      <c r="A23" s="248"/>
      <c r="B23" s="288" t="s">
        <v>34</v>
      </c>
      <c r="C23" s="289"/>
      <c r="D23" s="979" t="s">
        <v>181</v>
      </c>
      <c r="E23" s="980"/>
      <c r="F23" s="980"/>
      <c r="G23" s="980"/>
      <c r="H23" s="980"/>
      <c r="I23" s="980"/>
      <c r="J23" s="981"/>
      <c r="K23" s="251"/>
    </row>
    <row r="24" spans="1:11" ht="24.75" thickBot="1" x14ac:dyDescent="0.3">
      <c r="A24" s="248"/>
      <c r="B24" s="288" t="s">
        <v>36</v>
      </c>
      <c r="C24" s="289"/>
      <c r="D24" s="979" t="s">
        <v>159</v>
      </c>
      <c r="E24" s="980"/>
      <c r="F24" s="980"/>
      <c r="G24" s="980"/>
      <c r="H24" s="980"/>
      <c r="I24" s="980"/>
      <c r="J24" s="981"/>
      <c r="K24" s="251"/>
    </row>
    <row r="25" spans="1:11" ht="15.75" thickBot="1" x14ac:dyDescent="0.3">
      <c r="A25" s="248"/>
      <c r="B25" s="252"/>
      <c r="C25" s="253"/>
      <c r="D25" s="251"/>
      <c r="E25" s="251"/>
      <c r="F25" s="251"/>
      <c r="G25" s="251"/>
      <c r="H25" s="251"/>
      <c r="I25" s="251"/>
      <c r="J25" s="251"/>
      <c r="K25" s="251"/>
    </row>
    <row r="26" spans="1:11" ht="24" customHeight="1" thickBot="1" x14ac:dyDescent="0.3">
      <c r="A26" s="248"/>
      <c r="B26" s="967" t="s">
        <v>38</v>
      </c>
      <c r="C26" s="968"/>
      <c r="D26" s="968"/>
      <c r="E26" s="969"/>
      <c r="F26" s="251"/>
      <c r="G26" s="251"/>
      <c r="H26" s="251"/>
      <c r="I26" s="251"/>
      <c r="J26" s="251"/>
      <c r="K26" s="251"/>
    </row>
    <row r="27" spans="1:11" ht="15.75" thickBot="1" x14ac:dyDescent="0.3">
      <c r="A27" s="248"/>
      <c r="B27" s="970">
        <v>1</v>
      </c>
      <c r="C27" s="275"/>
      <c r="D27" s="292" t="s">
        <v>39</v>
      </c>
      <c r="E27" s="31"/>
      <c r="F27" s="251"/>
      <c r="G27" s="251"/>
      <c r="H27" s="251"/>
      <c r="I27" s="251"/>
      <c r="J27" s="251"/>
      <c r="K27" s="251"/>
    </row>
    <row r="28" spans="1:11" ht="15.75" thickBot="1" x14ac:dyDescent="0.3">
      <c r="A28" s="248"/>
      <c r="B28" s="971"/>
      <c r="C28" s="275"/>
      <c r="D28" s="278" t="s">
        <v>40</v>
      </c>
      <c r="E28" s="31" t="s">
        <v>1990</v>
      </c>
      <c r="F28" s="251"/>
      <c r="G28" s="251"/>
      <c r="H28" s="251"/>
      <c r="I28" s="251"/>
      <c r="J28" s="251"/>
      <c r="K28" s="251"/>
    </row>
    <row r="29" spans="1:11" ht="15.75" thickBot="1" x14ac:dyDescent="0.3">
      <c r="A29" s="248"/>
      <c r="B29" s="971"/>
      <c r="C29" s="275"/>
      <c r="D29" s="278" t="s">
        <v>41</v>
      </c>
      <c r="E29" s="31" t="s">
        <v>1999</v>
      </c>
      <c r="F29" s="251"/>
      <c r="G29" s="251"/>
      <c r="H29" s="251"/>
      <c r="I29" s="251"/>
      <c r="J29" s="251"/>
      <c r="K29" s="251"/>
    </row>
    <row r="30" spans="1:11" ht="15.75" thickBot="1" x14ac:dyDescent="0.3">
      <c r="A30" s="248"/>
      <c r="B30" s="971"/>
      <c r="C30" s="275"/>
      <c r="D30" s="278" t="s">
        <v>42</v>
      </c>
      <c r="E30" s="31" t="s">
        <v>2000</v>
      </c>
      <c r="F30" s="251"/>
      <c r="G30" s="251"/>
      <c r="H30" s="251"/>
      <c r="I30" s="251"/>
      <c r="J30" s="251"/>
      <c r="K30" s="251"/>
    </row>
    <row r="31" spans="1:11" ht="15.75" thickBot="1" x14ac:dyDescent="0.3">
      <c r="A31" s="248"/>
      <c r="B31" s="971"/>
      <c r="C31" s="275"/>
      <c r="D31" s="278" t="s">
        <v>43</v>
      </c>
      <c r="E31" s="847" t="s">
        <v>2001</v>
      </c>
      <c r="F31" s="251"/>
      <c r="G31" s="251"/>
      <c r="H31" s="251"/>
      <c r="I31" s="251"/>
      <c r="J31" s="251"/>
      <c r="K31" s="251"/>
    </row>
    <row r="32" spans="1:11" ht="15.75" thickBot="1" x14ac:dyDescent="0.3">
      <c r="A32" s="248"/>
      <c r="B32" s="971"/>
      <c r="C32" s="275"/>
      <c r="D32" s="278" t="s">
        <v>44</v>
      </c>
      <c r="E32" s="31">
        <v>5748960</v>
      </c>
      <c r="F32" s="251"/>
      <c r="G32" s="251"/>
      <c r="H32" s="251"/>
      <c r="I32" s="251"/>
      <c r="J32" s="251"/>
      <c r="K32" s="251"/>
    </row>
    <row r="33" spans="1:11" ht="15.75" thickBot="1" x14ac:dyDescent="0.3">
      <c r="A33" s="248"/>
      <c r="B33" s="972"/>
      <c r="C33" s="285"/>
      <c r="D33" s="278" t="s">
        <v>45</v>
      </c>
      <c r="E33" s="31" t="s">
        <v>2002</v>
      </c>
      <c r="F33" s="251"/>
      <c r="G33" s="251"/>
      <c r="H33" s="251"/>
      <c r="I33" s="251"/>
      <c r="J33" s="251"/>
      <c r="K33" s="251"/>
    </row>
    <row r="34" spans="1:11" ht="15.75" thickBot="1" x14ac:dyDescent="0.3">
      <c r="A34" s="248"/>
      <c r="B34" s="252"/>
      <c r="C34" s="253"/>
      <c r="D34" s="251"/>
      <c r="E34" s="251"/>
      <c r="F34" s="251"/>
      <c r="G34" s="251"/>
      <c r="H34" s="251"/>
      <c r="I34" s="251"/>
      <c r="J34" s="251"/>
      <c r="K34" s="251"/>
    </row>
    <row r="35" spans="1:11" ht="15.75" thickBot="1" x14ac:dyDescent="0.3">
      <c r="A35" s="248"/>
      <c r="B35" s="967" t="s">
        <v>46</v>
      </c>
      <c r="C35" s="968"/>
      <c r="D35" s="968"/>
      <c r="E35" s="969"/>
      <c r="F35" s="251"/>
      <c r="G35" s="251"/>
      <c r="H35" s="251"/>
      <c r="I35" s="251"/>
      <c r="J35" s="251"/>
      <c r="K35" s="251"/>
    </row>
    <row r="36" spans="1:11" ht="15.75" thickBot="1" x14ac:dyDescent="0.3">
      <c r="A36" s="248"/>
      <c r="B36" s="970">
        <v>1</v>
      </c>
      <c r="C36" s="275"/>
      <c r="D36" s="292" t="s">
        <v>39</v>
      </c>
      <c r="E36" s="305" t="s">
        <v>47</v>
      </c>
      <c r="F36" s="251"/>
      <c r="G36" s="251"/>
      <c r="H36" s="251"/>
      <c r="I36" s="251"/>
      <c r="J36" s="251"/>
      <c r="K36" s="251"/>
    </row>
    <row r="37" spans="1:11" ht="15.75" thickBot="1" x14ac:dyDescent="0.3">
      <c r="A37" s="248"/>
      <c r="B37" s="971"/>
      <c r="C37" s="275"/>
      <c r="D37" s="278" t="s">
        <v>40</v>
      </c>
      <c r="E37" s="305" t="s">
        <v>160</v>
      </c>
      <c r="F37" s="251"/>
      <c r="G37" s="251"/>
      <c r="H37" s="251"/>
      <c r="I37" s="251"/>
      <c r="J37" s="251"/>
      <c r="K37" s="251"/>
    </row>
    <row r="38" spans="1:11" ht="15.75" thickBot="1" x14ac:dyDescent="0.3">
      <c r="A38" s="248"/>
      <c r="B38" s="971"/>
      <c r="C38" s="275"/>
      <c r="D38" s="278" t="s">
        <v>41</v>
      </c>
      <c r="E38" s="318"/>
      <c r="F38" s="251"/>
      <c r="G38" s="251"/>
      <c r="H38" s="251"/>
      <c r="I38" s="251"/>
      <c r="J38" s="251"/>
      <c r="K38" s="251"/>
    </row>
    <row r="39" spans="1:11" ht="15.75" thickBot="1" x14ac:dyDescent="0.3">
      <c r="A39" s="248"/>
      <c r="B39" s="971"/>
      <c r="C39" s="275"/>
      <c r="D39" s="278" t="s">
        <v>42</v>
      </c>
      <c r="E39" s="318"/>
      <c r="F39" s="251"/>
      <c r="G39" s="251"/>
      <c r="H39" s="251"/>
      <c r="I39" s="251"/>
      <c r="J39" s="251"/>
      <c r="K39" s="251"/>
    </row>
    <row r="40" spans="1:11" ht="15.75" thickBot="1" x14ac:dyDescent="0.3">
      <c r="A40" s="248"/>
      <c r="B40" s="971"/>
      <c r="C40" s="275"/>
      <c r="D40" s="278" t="s">
        <v>43</v>
      </c>
      <c r="E40" s="318"/>
      <c r="F40" s="251"/>
      <c r="G40" s="251"/>
      <c r="H40" s="251"/>
      <c r="I40" s="251"/>
      <c r="J40" s="251"/>
      <c r="K40" s="251"/>
    </row>
    <row r="41" spans="1:11" ht="15.75" thickBot="1" x14ac:dyDescent="0.3">
      <c r="A41" s="248"/>
      <c r="B41" s="971"/>
      <c r="C41" s="275"/>
      <c r="D41" s="278" t="s">
        <v>44</v>
      </c>
      <c r="E41" s="318"/>
      <c r="F41" s="251"/>
      <c r="G41" s="251"/>
      <c r="H41" s="251"/>
      <c r="I41" s="251"/>
      <c r="J41" s="251"/>
      <c r="K41" s="251"/>
    </row>
    <row r="42" spans="1:11" ht="15.75" thickBot="1" x14ac:dyDescent="0.3">
      <c r="A42" s="248"/>
      <c r="B42" s="972"/>
      <c r="C42" s="285"/>
      <c r="D42" s="278" t="s">
        <v>45</v>
      </c>
      <c r="E42" s="318"/>
      <c r="F42" s="251"/>
      <c r="G42" s="251"/>
      <c r="H42" s="251"/>
      <c r="I42" s="251"/>
      <c r="J42" s="251"/>
      <c r="K42" s="251"/>
    </row>
    <row r="43" spans="1:11" ht="15.75" thickBot="1" x14ac:dyDescent="0.3">
      <c r="A43" s="248"/>
      <c r="B43" s="252"/>
      <c r="C43" s="253"/>
      <c r="D43" s="251"/>
      <c r="E43" s="251"/>
      <c r="F43" s="251"/>
      <c r="G43" s="251"/>
      <c r="H43" s="251"/>
      <c r="I43" s="251"/>
      <c r="J43" s="251"/>
      <c r="K43" s="251"/>
    </row>
    <row r="44" spans="1:11" ht="15" customHeight="1" thickBot="1" x14ac:dyDescent="0.3">
      <c r="A44" s="248"/>
      <c r="B44" s="309" t="s">
        <v>49</v>
      </c>
      <c r="C44" s="295"/>
      <c r="D44" s="295"/>
      <c r="E44" s="296"/>
      <c r="F44" s="248"/>
      <c r="G44" s="251"/>
      <c r="H44" s="251"/>
      <c r="I44" s="251"/>
      <c r="J44" s="251"/>
      <c r="K44" s="251"/>
    </row>
    <row r="45" spans="1:11" ht="24.75" thickBot="1" x14ac:dyDescent="0.3">
      <c r="A45" s="248"/>
      <c r="B45" s="288" t="s">
        <v>50</v>
      </c>
      <c r="C45" s="278" t="s">
        <v>51</v>
      </c>
      <c r="D45" s="278" t="s">
        <v>52</v>
      </c>
      <c r="E45" s="278" t="s">
        <v>53</v>
      </c>
      <c r="F45" s="251"/>
      <c r="G45" s="251"/>
      <c r="H45" s="251"/>
      <c r="I45" s="251"/>
      <c r="J45" s="251"/>
      <c r="K45" s="248"/>
    </row>
    <row r="46" spans="1:11" ht="72.75" thickBot="1" x14ac:dyDescent="0.3">
      <c r="A46" s="248"/>
      <c r="B46" s="298">
        <v>42401</v>
      </c>
      <c r="C46" s="278">
        <v>0.01</v>
      </c>
      <c r="D46" s="310" t="s">
        <v>182</v>
      </c>
      <c r="E46" s="278"/>
      <c r="F46" s="251"/>
      <c r="G46" s="251"/>
      <c r="H46" s="251"/>
      <c r="I46" s="251"/>
      <c r="J46" s="251"/>
      <c r="K46" s="248"/>
    </row>
    <row r="47" spans="1:11" ht="15.75" thickBot="1" x14ac:dyDescent="0.3">
      <c r="A47" s="248"/>
      <c r="B47" s="311"/>
      <c r="C47" s="312"/>
      <c r="D47" s="251"/>
      <c r="E47" s="251"/>
      <c r="F47" s="251"/>
      <c r="G47" s="251"/>
      <c r="H47" s="251"/>
      <c r="I47" s="251"/>
      <c r="J47" s="251"/>
      <c r="K47" s="251"/>
    </row>
    <row r="48" spans="1:11" x14ac:dyDescent="0.25">
      <c r="A48" s="248"/>
      <c r="B48" s="300" t="s">
        <v>55</v>
      </c>
      <c r="C48" s="301"/>
      <c r="D48" s="251"/>
      <c r="E48" s="251"/>
      <c r="F48" s="251"/>
      <c r="G48" s="251"/>
      <c r="H48" s="251"/>
      <c r="I48" s="251"/>
      <c r="J48" s="251"/>
      <c r="K48" s="251"/>
    </row>
    <row r="49" spans="1:11" x14ac:dyDescent="0.25">
      <c r="A49" s="248"/>
      <c r="B49" s="1006"/>
      <c r="C49" s="1007"/>
      <c r="D49" s="1007"/>
      <c r="E49" s="1008"/>
      <c r="F49" s="251"/>
      <c r="G49" s="251"/>
      <c r="H49" s="251"/>
      <c r="I49" s="251"/>
      <c r="J49" s="251"/>
      <c r="K49" s="251"/>
    </row>
    <row r="50" spans="1:11" ht="15.75" thickBot="1" x14ac:dyDescent="0.3">
      <c r="A50" s="248"/>
      <c r="B50" s="251"/>
      <c r="C50" s="268"/>
      <c r="D50" s="251"/>
      <c r="E50" s="251"/>
      <c r="F50" s="251"/>
      <c r="G50" s="251"/>
      <c r="H50" s="251"/>
      <c r="I50" s="251"/>
      <c r="J50" s="251"/>
      <c r="K50" s="251"/>
    </row>
    <row r="51" spans="1:11" ht="24.75" thickBot="1" x14ac:dyDescent="0.3">
      <c r="A51" s="248"/>
      <c r="B51" s="313" t="s">
        <v>56</v>
      </c>
      <c r="C51" s="314"/>
      <c r="D51" s="251"/>
      <c r="E51" s="251"/>
      <c r="F51" s="251"/>
      <c r="G51" s="251"/>
      <c r="H51" s="251"/>
      <c r="I51" s="251"/>
      <c r="J51" s="251"/>
      <c r="K51" s="251"/>
    </row>
    <row r="52" spans="1:11" ht="15.75" thickBot="1" x14ac:dyDescent="0.3">
      <c r="A52" s="248"/>
      <c r="B52" s="252"/>
      <c r="C52" s="253"/>
      <c r="D52" s="251"/>
      <c r="E52" s="251"/>
      <c r="F52" s="251"/>
      <c r="G52" s="251"/>
      <c r="H52" s="251"/>
      <c r="I52" s="251"/>
      <c r="J52" s="251"/>
      <c r="K52" s="251"/>
    </row>
    <row r="53" spans="1:11" ht="60.75" thickBot="1" x14ac:dyDescent="0.3">
      <c r="A53" s="248"/>
      <c r="B53" s="302" t="s">
        <v>57</v>
      </c>
      <c r="C53" s="282"/>
      <c r="D53" s="276" t="s">
        <v>163</v>
      </c>
      <c r="E53" s="251"/>
      <c r="F53" s="251"/>
      <c r="G53" s="251"/>
      <c r="H53" s="251"/>
      <c r="I53" s="251"/>
      <c r="J53" s="251"/>
      <c r="K53" s="251"/>
    </row>
    <row r="54" spans="1:11" x14ac:dyDescent="0.25">
      <c r="A54" s="248"/>
      <c r="B54" s="970" t="s">
        <v>59</v>
      </c>
      <c r="C54" s="275"/>
      <c r="D54" s="315" t="s">
        <v>60</v>
      </c>
      <c r="E54" s="251"/>
      <c r="F54" s="251"/>
      <c r="G54" s="251"/>
      <c r="H54" s="251"/>
      <c r="I54" s="251"/>
      <c r="J54" s="251"/>
      <c r="K54" s="251"/>
    </row>
    <row r="55" spans="1:11" ht="60" x14ac:dyDescent="0.25">
      <c r="A55" s="248"/>
      <c r="B55" s="971"/>
      <c r="C55" s="275"/>
      <c r="D55" s="316" t="s">
        <v>164</v>
      </c>
      <c r="E55" s="251"/>
      <c r="F55" s="251"/>
      <c r="G55" s="251"/>
      <c r="H55" s="251"/>
      <c r="I55" s="251"/>
      <c r="J55" s="251"/>
      <c r="K55" s="251"/>
    </row>
    <row r="56" spans="1:11" x14ac:dyDescent="0.25">
      <c r="A56" s="248"/>
      <c r="B56" s="971"/>
      <c r="C56" s="275"/>
      <c r="D56" s="315" t="s">
        <v>134</v>
      </c>
      <c r="E56" s="251"/>
      <c r="F56" s="251"/>
      <c r="G56" s="251"/>
      <c r="H56" s="251"/>
      <c r="I56" s="251"/>
      <c r="J56" s="251"/>
      <c r="K56" s="251"/>
    </row>
    <row r="57" spans="1:11" x14ac:dyDescent="0.25">
      <c r="A57" s="248"/>
      <c r="B57" s="971"/>
      <c r="C57" s="275"/>
      <c r="D57" s="316" t="s">
        <v>64</v>
      </c>
      <c r="E57" s="251"/>
      <c r="F57" s="251"/>
      <c r="G57" s="251"/>
      <c r="H57" s="251"/>
      <c r="I57" s="251"/>
      <c r="J57" s="251"/>
      <c r="K57" s="251"/>
    </row>
    <row r="58" spans="1:11" x14ac:dyDescent="0.25">
      <c r="A58" s="248"/>
      <c r="B58" s="971"/>
      <c r="C58" s="275"/>
      <c r="D58" s="316" t="s">
        <v>165</v>
      </c>
      <c r="E58" s="251"/>
      <c r="F58" s="251"/>
      <c r="G58" s="251"/>
      <c r="H58" s="251"/>
      <c r="I58" s="251"/>
      <c r="J58" s="251"/>
      <c r="K58" s="251"/>
    </row>
    <row r="59" spans="1:11" x14ac:dyDescent="0.25">
      <c r="A59" s="248"/>
      <c r="B59" s="971"/>
      <c r="C59" s="275"/>
      <c r="D59" s="316" t="s">
        <v>166</v>
      </c>
      <c r="E59" s="251"/>
      <c r="F59" s="251"/>
      <c r="G59" s="251"/>
      <c r="H59" s="251"/>
      <c r="I59" s="251"/>
      <c r="J59" s="251"/>
      <c r="K59" s="251"/>
    </row>
    <row r="60" spans="1:11" x14ac:dyDescent="0.25">
      <c r="A60" s="248"/>
      <c r="B60" s="971"/>
      <c r="C60" s="275"/>
      <c r="D60" s="316" t="s">
        <v>167</v>
      </c>
      <c r="E60" s="251"/>
      <c r="F60" s="251"/>
      <c r="G60" s="251"/>
      <c r="H60" s="251"/>
      <c r="I60" s="251"/>
      <c r="J60" s="251"/>
      <c r="K60" s="251"/>
    </row>
    <row r="61" spans="1:11" x14ac:dyDescent="0.25">
      <c r="A61" s="248"/>
      <c r="B61" s="971"/>
      <c r="C61" s="275"/>
      <c r="D61" s="316" t="s">
        <v>168</v>
      </c>
      <c r="E61" s="251"/>
      <c r="F61" s="251"/>
      <c r="G61" s="251"/>
      <c r="H61" s="251"/>
      <c r="I61" s="251"/>
      <c r="J61" s="251"/>
      <c r="K61" s="251"/>
    </row>
    <row r="62" spans="1:11" ht="15.75" thickBot="1" x14ac:dyDescent="0.3">
      <c r="A62" s="248"/>
      <c r="B62" s="972"/>
      <c r="C62" s="285"/>
      <c r="D62" s="310"/>
      <c r="E62" s="251"/>
      <c r="F62" s="251"/>
      <c r="G62" s="251"/>
      <c r="H62" s="251"/>
      <c r="I62" s="251"/>
      <c r="J62" s="251"/>
      <c r="K62" s="251"/>
    </row>
    <row r="63" spans="1:11" ht="24.75" thickBot="1" x14ac:dyDescent="0.3">
      <c r="A63" s="248"/>
      <c r="B63" s="288" t="s">
        <v>72</v>
      </c>
      <c r="C63" s="285"/>
      <c r="D63" s="278"/>
      <c r="E63" s="251"/>
      <c r="F63" s="251"/>
      <c r="G63" s="251"/>
      <c r="H63" s="251"/>
      <c r="I63" s="251"/>
      <c r="J63" s="251"/>
      <c r="K63" s="251"/>
    </row>
    <row r="64" spans="1:11" ht="108" x14ac:dyDescent="0.25">
      <c r="A64" s="248"/>
      <c r="B64" s="970" t="s">
        <v>73</v>
      </c>
      <c r="C64" s="275"/>
      <c r="D64" s="316" t="s">
        <v>169</v>
      </c>
      <c r="E64" s="251"/>
      <c r="F64" s="251"/>
      <c r="G64" s="251"/>
      <c r="H64" s="251"/>
      <c r="I64" s="251"/>
      <c r="J64" s="251"/>
      <c r="K64" s="251"/>
    </row>
    <row r="65" spans="1:11" ht="96" x14ac:dyDescent="0.25">
      <c r="A65" s="248"/>
      <c r="B65" s="971"/>
      <c r="C65" s="275"/>
      <c r="D65" s="316" t="s">
        <v>170</v>
      </c>
      <c r="E65" s="251"/>
      <c r="F65" s="251"/>
      <c r="G65" s="251"/>
      <c r="H65" s="251"/>
      <c r="I65" s="251"/>
      <c r="J65" s="251"/>
      <c r="K65" s="251"/>
    </row>
    <row r="66" spans="1:11" ht="120.75" thickBot="1" x14ac:dyDescent="0.3">
      <c r="A66" s="248"/>
      <c r="B66" s="972"/>
      <c r="C66" s="285"/>
      <c r="D66" s="278" t="s">
        <v>171</v>
      </c>
      <c r="E66" s="251"/>
      <c r="F66" s="251"/>
      <c r="G66" s="251"/>
      <c r="H66" s="251"/>
      <c r="I66" s="251"/>
      <c r="J66" s="251"/>
      <c r="K66" s="251"/>
    </row>
    <row r="67" spans="1:11" x14ac:dyDescent="0.25">
      <c r="A67" s="248"/>
      <c r="B67" s="970" t="s">
        <v>90</v>
      </c>
      <c r="C67" s="275"/>
      <c r="D67" s="316"/>
      <c r="E67" s="251"/>
      <c r="F67" s="251"/>
      <c r="G67" s="251"/>
      <c r="H67" s="251"/>
      <c r="I67" s="251"/>
      <c r="J67" s="251"/>
      <c r="K67" s="251"/>
    </row>
    <row r="68" spans="1:11" x14ac:dyDescent="0.25">
      <c r="A68" s="248"/>
      <c r="B68" s="971"/>
      <c r="C68" s="275"/>
      <c r="D68" s="317"/>
      <c r="E68" s="251"/>
      <c r="F68" s="251"/>
      <c r="G68" s="251"/>
      <c r="H68" s="251"/>
      <c r="I68" s="251"/>
      <c r="J68" s="251"/>
      <c r="K68" s="251"/>
    </row>
    <row r="69" spans="1:11" x14ac:dyDescent="0.25">
      <c r="A69" s="248"/>
      <c r="B69" s="971"/>
      <c r="C69" s="275"/>
      <c r="D69" s="316" t="s">
        <v>91</v>
      </c>
      <c r="E69" s="251"/>
      <c r="F69" s="251"/>
      <c r="G69" s="251"/>
      <c r="H69" s="251"/>
      <c r="I69" s="251"/>
      <c r="J69" s="251"/>
      <c r="K69" s="251"/>
    </row>
    <row r="70" spans="1:11" ht="37.5" x14ac:dyDescent="0.25">
      <c r="A70" s="248"/>
      <c r="B70" s="971"/>
      <c r="C70" s="275"/>
      <c r="D70" s="316" t="s">
        <v>172</v>
      </c>
      <c r="E70" s="251"/>
      <c r="F70" s="251"/>
      <c r="G70" s="251"/>
      <c r="H70" s="251"/>
      <c r="I70" s="251"/>
      <c r="J70" s="251"/>
      <c r="K70" s="251"/>
    </row>
    <row r="71" spans="1:11" ht="37.5" x14ac:dyDescent="0.25">
      <c r="A71" s="248"/>
      <c r="B71" s="971"/>
      <c r="C71" s="275"/>
      <c r="D71" s="316" t="s">
        <v>173</v>
      </c>
      <c r="E71" s="251"/>
      <c r="F71" s="251"/>
      <c r="G71" s="251"/>
      <c r="H71" s="251"/>
      <c r="I71" s="251"/>
      <c r="J71" s="251"/>
      <c r="K71" s="251"/>
    </row>
    <row r="72" spans="1:11" ht="37.5" x14ac:dyDescent="0.25">
      <c r="A72" s="248"/>
      <c r="B72" s="971"/>
      <c r="C72" s="275"/>
      <c r="D72" s="316" t="s">
        <v>174</v>
      </c>
      <c r="E72" s="251"/>
      <c r="F72" s="251"/>
      <c r="G72" s="251"/>
      <c r="H72" s="251"/>
      <c r="I72" s="251"/>
      <c r="J72" s="251"/>
      <c r="K72" s="251"/>
    </row>
    <row r="73" spans="1:11" ht="48.75" thickBot="1" x14ac:dyDescent="0.3">
      <c r="A73" s="248"/>
      <c r="B73" s="972"/>
      <c r="C73" s="285"/>
      <c r="D73" s="278" t="s">
        <v>175</v>
      </c>
      <c r="E73" s="251"/>
      <c r="F73" s="251"/>
      <c r="G73" s="251"/>
      <c r="H73" s="251"/>
      <c r="I73" s="251"/>
      <c r="J73" s="251"/>
      <c r="K73" s="251"/>
    </row>
    <row r="74" spans="1:11" x14ac:dyDescent="0.25">
      <c r="A74" s="248"/>
      <c r="B74" s="251"/>
      <c r="C74" s="268"/>
      <c r="D74" s="251"/>
      <c r="E74" s="251"/>
      <c r="F74" s="251"/>
      <c r="G74" s="251"/>
      <c r="H74" s="251"/>
      <c r="I74" s="251"/>
      <c r="J74" s="251"/>
      <c r="K74" s="251"/>
    </row>
    <row r="75" spans="1:11" x14ac:dyDescent="0.25">
      <c r="A75" s="248"/>
      <c r="B75" s="251"/>
      <c r="C75" s="268"/>
      <c r="D75" s="251"/>
      <c r="E75" s="251"/>
      <c r="F75" s="251"/>
      <c r="G75" s="251"/>
      <c r="H75" s="251"/>
      <c r="I75" s="251"/>
      <c r="J75" s="251"/>
      <c r="K75" s="251"/>
    </row>
  </sheetData>
  <mergeCells count="23">
    <mergeCell ref="A1:P1"/>
    <mergeCell ref="A2:P2"/>
    <mergeCell ref="A3:P3"/>
    <mergeCell ref="A4:D4"/>
    <mergeCell ref="A5:P5"/>
    <mergeCell ref="B67:B73"/>
    <mergeCell ref="B15:B22"/>
    <mergeCell ref="D23:J23"/>
    <mergeCell ref="D24:J24"/>
    <mergeCell ref="B26:E26"/>
    <mergeCell ref="B27:B33"/>
    <mergeCell ref="B35:E35"/>
    <mergeCell ref="D15:J15"/>
    <mergeCell ref="D18:J18"/>
    <mergeCell ref="B36:B42"/>
    <mergeCell ref="B54:B62"/>
    <mergeCell ref="B64:B66"/>
    <mergeCell ref="B49:E49"/>
    <mergeCell ref="B10:D10"/>
    <mergeCell ref="F10:S10"/>
    <mergeCell ref="F11:S11"/>
    <mergeCell ref="E12:R12"/>
    <mergeCell ref="E13:R13"/>
  </mergeCells>
  <conditionalFormatting sqref="F10">
    <cfRule type="notContainsBlanks" dxfId="120" priority="4">
      <formula>LEN(TRIM(F10))&gt;0</formula>
    </cfRule>
  </conditionalFormatting>
  <conditionalFormatting sqref="F11:S11">
    <cfRule type="expression" dxfId="119" priority="2">
      <formula>E11="NO SE REPORTA"</formula>
    </cfRule>
    <cfRule type="expression" dxfId="118" priority="3">
      <formula>E10="NO APLICA"</formula>
    </cfRule>
  </conditionalFormatting>
  <conditionalFormatting sqref="E12:R12">
    <cfRule type="expression" dxfId="117"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75"/>
  <sheetViews>
    <sheetView showGridLines="0" topLeftCell="A28" zoomScale="98" zoomScaleNormal="98" workbookViewId="0">
      <selection activeCell="K47" sqref="K4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183</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row>
    <row r="7" spans="1:21" ht="15.75" thickBot="1" x14ac:dyDescent="0.3">
      <c r="A7" s="248"/>
      <c r="B7" s="254"/>
      <c r="C7" s="255"/>
      <c r="D7" s="251"/>
      <c r="E7" s="256"/>
      <c r="F7" s="251" t="s">
        <v>129</v>
      </c>
      <c r="G7" s="251"/>
      <c r="H7" s="251"/>
      <c r="I7" s="251"/>
      <c r="J7" s="251"/>
      <c r="K7" s="251"/>
    </row>
    <row r="8" spans="1:21" ht="15.75" thickBot="1" x14ac:dyDescent="0.3">
      <c r="A8" s="248"/>
      <c r="B8" s="264" t="s">
        <v>1183</v>
      </c>
      <c r="C8" s="265">
        <v>2020</v>
      </c>
      <c r="D8" s="260" t="str">
        <f>+E23</f>
        <v>N.A.</v>
      </c>
      <c r="E8" s="267"/>
      <c r="F8" s="251" t="s">
        <v>130</v>
      </c>
      <c r="G8" s="251"/>
      <c r="H8" s="251"/>
      <c r="I8" s="251"/>
      <c r="J8" s="251"/>
      <c r="K8" s="251"/>
    </row>
    <row r="9" spans="1:21" x14ac:dyDescent="0.25">
      <c r="A9" s="248"/>
      <c r="B9" s="513" t="s">
        <v>1184</v>
      </c>
      <c r="C9" s="307"/>
      <c r="D9" s="251"/>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v>2.4</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t="s">
        <v>2111</v>
      </c>
      <c r="F13" s="996"/>
      <c r="G13" s="996"/>
      <c r="H13" s="996"/>
      <c r="I13" s="996"/>
      <c r="J13" s="996"/>
      <c r="K13" s="996"/>
      <c r="L13" s="996"/>
      <c r="M13" s="996"/>
      <c r="N13" s="996"/>
      <c r="O13" s="996"/>
      <c r="P13" s="996"/>
      <c r="Q13" s="996"/>
      <c r="R13" s="997"/>
    </row>
    <row r="14" spans="1:21" s="416" customFormat="1" ht="6.95" customHeight="1" thickBot="1" x14ac:dyDescent="0.3">
      <c r="A14" s="248"/>
      <c r="B14" s="513"/>
      <c r="C14" s="307"/>
      <c r="D14" s="251"/>
      <c r="E14" s="251"/>
      <c r="F14" s="251"/>
      <c r="G14" s="251"/>
      <c r="H14" s="251"/>
      <c r="I14" s="251"/>
      <c r="J14" s="251"/>
      <c r="K14" s="251"/>
    </row>
    <row r="15" spans="1:21" ht="15.75" thickBot="1" x14ac:dyDescent="0.3">
      <c r="A15" s="248"/>
      <c r="B15" s="970" t="s">
        <v>2</v>
      </c>
      <c r="C15" s="271"/>
      <c r="D15" s="952" t="s">
        <v>3</v>
      </c>
      <c r="E15" s="953"/>
      <c r="F15" s="953"/>
      <c r="G15" s="953"/>
      <c r="H15" s="953"/>
      <c r="I15" s="953"/>
      <c r="J15" s="954"/>
      <c r="K15" s="251"/>
    </row>
    <row r="16" spans="1:21" ht="24.75" thickBot="1" x14ac:dyDescent="0.3">
      <c r="A16" s="248"/>
      <c r="B16" s="971"/>
      <c r="C16" s="275"/>
      <c r="D16" s="276" t="s">
        <v>193</v>
      </c>
      <c r="E16" s="219"/>
      <c r="F16" s="251"/>
      <c r="G16" s="251"/>
      <c r="H16" s="251"/>
      <c r="I16" s="251"/>
      <c r="J16" s="277"/>
      <c r="K16" s="251"/>
    </row>
    <row r="17" spans="1:11" ht="40.5" customHeight="1" thickBot="1" x14ac:dyDescent="0.3">
      <c r="A17" s="248"/>
      <c r="B17" s="971"/>
      <c r="C17" s="275"/>
      <c r="D17" s="278" t="s">
        <v>1849</v>
      </c>
      <c r="E17" s="219">
        <v>19</v>
      </c>
      <c r="F17" s="251"/>
      <c r="G17" s="251"/>
      <c r="H17" s="251"/>
      <c r="I17" s="251"/>
      <c r="J17" s="277"/>
      <c r="K17" s="251"/>
    </row>
    <row r="18" spans="1:11" ht="36.75" thickBot="1" x14ac:dyDescent="0.3">
      <c r="A18" s="248"/>
      <c r="B18" s="971"/>
      <c r="C18" s="275"/>
      <c r="D18" s="278" t="s">
        <v>194</v>
      </c>
      <c r="E18" s="219">
        <v>1</v>
      </c>
      <c r="F18" s="251"/>
      <c r="G18" s="251"/>
      <c r="H18" s="251"/>
      <c r="I18" s="251"/>
      <c r="J18" s="277"/>
      <c r="K18" s="251"/>
    </row>
    <row r="19" spans="1:11" ht="15.75" thickBot="1" x14ac:dyDescent="0.3">
      <c r="A19" s="248"/>
      <c r="B19" s="971"/>
      <c r="C19" s="279"/>
      <c r="D19" s="982"/>
      <c r="E19" s="983"/>
      <c r="F19" s="983"/>
      <c r="G19" s="983"/>
      <c r="H19" s="983"/>
      <c r="I19" s="983"/>
      <c r="J19" s="984"/>
      <c r="K19" s="251"/>
    </row>
    <row r="20" spans="1:11" ht="15.75" thickBot="1" x14ac:dyDescent="0.3">
      <c r="A20" s="248"/>
      <c r="B20" s="971"/>
      <c r="C20" s="282" t="s">
        <v>19</v>
      </c>
      <c r="D20" s="276" t="s">
        <v>150</v>
      </c>
      <c r="E20" s="283" t="s">
        <v>20</v>
      </c>
      <c r="F20" s="283" t="s">
        <v>21</v>
      </c>
      <c r="G20" s="283" t="s">
        <v>22</v>
      </c>
      <c r="H20" s="283" t="s">
        <v>23</v>
      </c>
      <c r="I20" s="283" t="s">
        <v>151</v>
      </c>
      <c r="J20" s="114"/>
      <c r="K20" s="251"/>
    </row>
    <row r="21" spans="1:11" ht="36.75" thickBot="1" x14ac:dyDescent="0.3">
      <c r="A21" s="248"/>
      <c r="B21" s="971"/>
      <c r="C21" s="285" t="s">
        <v>152</v>
      </c>
      <c r="D21" s="278" t="s">
        <v>195</v>
      </c>
      <c r="E21" s="219">
        <v>0</v>
      </c>
      <c r="F21" s="219"/>
      <c r="G21" s="219"/>
      <c r="H21" s="219"/>
      <c r="I21" s="286">
        <f>SUM(E21:H21)</f>
        <v>0</v>
      </c>
      <c r="J21" s="115"/>
      <c r="K21" s="251"/>
    </row>
    <row r="22" spans="1:11" ht="36.75" thickBot="1" x14ac:dyDescent="0.3">
      <c r="A22" s="248"/>
      <c r="B22" s="971"/>
      <c r="C22" s="285" t="s">
        <v>154</v>
      </c>
      <c r="D22" s="278" t="s">
        <v>196</v>
      </c>
      <c r="E22" s="219">
        <v>0</v>
      </c>
      <c r="F22" s="219"/>
      <c r="G22" s="219"/>
      <c r="H22" s="219"/>
      <c r="I22" s="286">
        <f>SUM(E22:H22)</f>
        <v>0</v>
      </c>
      <c r="J22" s="115"/>
      <c r="K22" s="251"/>
    </row>
    <row r="23" spans="1:11" ht="36.75" thickBot="1" x14ac:dyDescent="0.3">
      <c r="A23" s="248"/>
      <c r="B23" s="972"/>
      <c r="C23" s="285" t="s">
        <v>156</v>
      </c>
      <c r="D23" s="278" t="s">
        <v>197</v>
      </c>
      <c r="E23" s="198" t="str">
        <f>IFERROR(E22/E21,"N.A.")</f>
        <v>N.A.</v>
      </c>
      <c r="F23" s="198" t="str">
        <f>IFERROR(F22/F21,"N.A.")</f>
        <v>N.A.</v>
      </c>
      <c r="G23" s="198" t="str">
        <f>IFERROR(G22/G21,"N.A.")</f>
        <v>N.A.</v>
      </c>
      <c r="H23" s="198" t="str">
        <f>IFERROR(H22/H21,"N.A.")</f>
        <v>N.A.</v>
      </c>
      <c r="I23" s="198" t="str">
        <f>IFERROR(I22/I21,"N.A.")</f>
        <v>N.A.</v>
      </c>
      <c r="J23" s="116"/>
      <c r="K23" s="251"/>
    </row>
    <row r="24" spans="1:11" ht="24" customHeight="1" thickBot="1" x14ac:dyDescent="0.3">
      <c r="A24" s="248"/>
      <c r="B24" s="288" t="s">
        <v>34</v>
      </c>
      <c r="C24" s="289"/>
      <c r="D24" s="979" t="s">
        <v>198</v>
      </c>
      <c r="E24" s="980"/>
      <c r="F24" s="980"/>
      <c r="G24" s="980"/>
      <c r="H24" s="980"/>
      <c r="I24" s="980"/>
      <c r="J24" s="981"/>
      <c r="K24" s="251"/>
    </row>
    <row r="25" spans="1:11" ht="24.75" thickBot="1" x14ac:dyDescent="0.3">
      <c r="A25" s="248"/>
      <c r="B25" s="288" t="s">
        <v>36</v>
      </c>
      <c r="C25" s="289"/>
      <c r="D25" s="979" t="s">
        <v>159</v>
      </c>
      <c r="E25" s="980"/>
      <c r="F25" s="980"/>
      <c r="G25" s="980"/>
      <c r="H25" s="980"/>
      <c r="I25" s="980"/>
      <c r="J25" s="981"/>
      <c r="K25" s="251"/>
    </row>
    <row r="26" spans="1:11" ht="15.75" thickBot="1" x14ac:dyDescent="0.3">
      <c r="A26" s="248"/>
      <c r="B26" s="252"/>
      <c r="C26" s="253"/>
      <c r="D26" s="251"/>
      <c r="E26" s="251"/>
      <c r="F26" s="251"/>
      <c r="G26" s="251"/>
      <c r="H26" s="251"/>
      <c r="I26" s="251"/>
      <c r="J26" s="251"/>
      <c r="K26" s="251"/>
    </row>
    <row r="27" spans="1:11" ht="15" customHeight="1" thickBot="1" x14ac:dyDescent="0.3">
      <c r="A27" s="248"/>
      <c r="B27" s="294" t="s">
        <v>38</v>
      </c>
      <c r="C27" s="295"/>
      <c r="D27" s="295"/>
      <c r="E27" s="295"/>
      <c r="F27" s="296"/>
      <c r="G27" s="251"/>
      <c r="H27" s="251"/>
      <c r="I27" s="251"/>
      <c r="J27" s="251"/>
      <c r="K27" s="251"/>
    </row>
    <row r="28" spans="1:11" ht="15.75" thickBot="1" x14ac:dyDescent="0.3">
      <c r="A28" s="248"/>
      <c r="B28" s="970">
        <v>1</v>
      </c>
      <c r="C28" s="275"/>
      <c r="D28" s="292" t="s">
        <v>39</v>
      </c>
      <c r="E28" s="169" t="s">
        <v>2068</v>
      </c>
      <c r="F28" s="319"/>
      <c r="G28" s="251"/>
      <c r="H28" s="251"/>
      <c r="I28" s="251"/>
      <c r="J28" s="251"/>
      <c r="K28" s="251"/>
    </row>
    <row r="29" spans="1:11" ht="15.75" thickBot="1" x14ac:dyDescent="0.3">
      <c r="A29" s="248"/>
      <c r="B29" s="971"/>
      <c r="C29" s="275"/>
      <c r="D29" s="278" t="s">
        <v>40</v>
      </c>
      <c r="E29" s="169" t="s">
        <v>1990</v>
      </c>
      <c r="F29" s="319"/>
      <c r="G29" s="251"/>
      <c r="H29" s="251"/>
      <c r="I29" s="251"/>
      <c r="J29" s="251"/>
      <c r="K29" s="251"/>
    </row>
    <row r="30" spans="1:11" ht="15.75" thickBot="1" x14ac:dyDescent="0.3">
      <c r="A30" s="248"/>
      <c r="B30" s="971"/>
      <c r="C30" s="275"/>
      <c r="D30" s="278" t="s">
        <v>41</v>
      </c>
      <c r="E30" s="169" t="s">
        <v>2018</v>
      </c>
      <c r="F30" s="319"/>
      <c r="G30" s="251"/>
      <c r="H30" s="251"/>
      <c r="I30" s="251"/>
      <c r="J30" s="251"/>
      <c r="K30" s="251"/>
    </row>
    <row r="31" spans="1:11" ht="15.75" thickBot="1" x14ac:dyDescent="0.3">
      <c r="A31" s="248"/>
      <c r="B31" s="971"/>
      <c r="C31" s="275"/>
      <c r="D31" s="278" t="s">
        <v>42</v>
      </c>
      <c r="E31" s="169" t="s">
        <v>2019</v>
      </c>
      <c r="F31" s="319"/>
      <c r="G31" s="251"/>
      <c r="H31" s="251"/>
      <c r="I31" s="251"/>
      <c r="J31" s="251"/>
      <c r="K31" s="251"/>
    </row>
    <row r="32" spans="1:11" ht="15.75" thickBot="1" x14ac:dyDescent="0.3">
      <c r="A32" s="248"/>
      <c r="B32" s="971"/>
      <c r="C32" s="275"/>
      <c r="D32" s="278" t="s">
        <v>43</v>
      </c>
      <c r="E32" s="169" t="s">
        <v>2020</v>
      </c>
      <c r="F32" s="319"/>
      <c r="G32" s="251"/>
      <c r="H32" s="251"/>
      <c r="I32" s="251"/>
      <c r="J32" s="251"/>
      <c r="K32" s="251"/>
    </row>
    <row r="33" spans="1:11" ht="15.75" thickBot="1" x14ac:dyDescent="0.3">
      <c r="A33" s="248"/>
      <c r="B33" s="971"/>
      <c r="C33" s="275"/>
      <c r="D33" s="278" t="s">
        <v>44</v>
      </c>
      <c r="E33" s="169">
        <v>5748960</v>
      </c>
      <c r="F33" s="319"/>
      <c r="G33" s="251"/>
      <c r="H33" s="251"/>
      <c r="I33" s="251"/>
      <c r="J33" s="251"/>
      <c r="K33" s="251"/>
    </row>
    <row r="34" spans="1:11" ht="15.75" thickBot="1" x14ac:dyDescent="0.3">
      <c r="A34" s="248"/>
      <c r="B34" s="972"/>
      <c r="C34" s="285"/>
      <c r="D34" s="278" t="s">
        <v>45</v>
      </c>
      <c r="E34" s="169" t="s">
        <v>2006</v>
      </c>
      <c r="F34" s="319"/>
      <c r="G34" s="251"/>
      <c r="H34" s="251"/>
      <c r="I34" s="251"/>
      <c r="J34" s="251"/>
      <c r="K34" s="251"/>
    </row>
    <row r="35" spans="1:11" ht="15.75" thickBot="1" x14ac:dyDescent="0.3">
      <c r="A35" s="248"/>
      <c r="B35" s="252"/>
      <c r="C35" s="253"/>
      <c r="D35" s="251"/>
      <c r="E35" s="251"/>
      <c r="F35" s="251"/>
      <c r="G35" s="251"/>
      <c r="H35" s="251"/>
      <c r="I35" s="251"/>
      <c r="J35" s="251"/>
      <c r="K35" s="251"/>
    </row>
    <row r="36" spans="1:11" ht="15" customHeight="1" thickBot="1" x14ac:dyDescent="0.3">
      <c r="A36" s="248"/>
      <c r="B36" s="294" t="s">
        <v>46</v>
      </c>
      <c r="C36" s="295"/>
      <c r="D36" s="295"/>
      <c r="E36" s="295"/>
      <c r="F36" s="296"/>
      <c r="G36" s="251"/>
      <c r="H36" s="251"/>
      <c r="I36" s="251"/>
      <c r="J36" s="251"/>
      <c r="K36" s="251"/>
    </row>
    <row r="37" spans="1:11" ht="15.75" thickBot="1" x14ac:dyDescent="0.3">
      <c r="A37" s="248"/>
      <c r="B37" s="970">
        <v>1</v>
      </c>
      <c r="C37" s="275"/>
      <c r="D37" s="292" t="s">
        <v>39</v>
      </c>
      <c r="E37" s="305" t="s">
        <v>47</v>
      </c>
      <c r="F37" s="319"/>
      <c r="G37" s="251"/>
      <c r="H37" s="251"/>
      <c r="I37" s="251"/>
      <c r="J37" s="251"/>
      <c r="K37" s="251"/>
    </row>
    <row r="38" spans="1:11" ht="15.75" thickBot="1" x14ac:dyDescent="0.3">
      <c r="A38" s="248"/>
      <c r="B38" s="971"/>
      <c r="C38" s="275"/>
      <c r="D38" s="278" t="s">
        <v>40</v>
      </c>
      <c r="E38" s="305" t="s">
        <v>160</v>
      </c>
      <c r="F38" s="319"/>
      <c r="G38" s="251"/>
      <c r="H38" s="251"/>
      <c r="I38" s="251"/>
      <c r="J38" s="251"/>
      <c r="K38" s="251"/>
    </row>
    <row r="39" spans="1:11" ht="15.75" thickBot="1" x14ac:dyDescent="0.3">
      <c r="A39" s="248"/>
      <c r="B39" s="971"/>
      <c r="C39" s="275"/>
      <c r="D39" s="278" t="s">
        <v>41</v>
      </c>
      <c r="E39" s="318"/>
      <c r="F39" s="319"/>
      <c r="G39" s="251"/>
      <c r="H39" s="251"/>
      <c r="I39" s="251"/>
      <c r="J39" s="251"/>
      <c r="K39" s="251"/>
    </row>
    <row r="40" spans="1:11" ht="15.75" thickBot="1" x14ac:dyDescent="0.3">
      <c r="A40" s="248"/>
      <c r="B40" s="971"/>
      <c r="C40" s="275"/>
      <c r="D40" s="278" t="s">
        <v>42</v>
      </c>
      <c r="E40" s="318"/>
      <c r="F40" s="319"/>
      <c r="G40" s="251"/>
      <c r="H40" s="251"/>
      <c r="I40" s="251"/>
      <c r="J40" s="251"/>
      <c r="K40" s="251"/>
    </row>
    <row r="41" spans="1:11" ht="15.75" thickBot="1" x14ac:dyDescent="0.3">
      <c r="A41" s="248"/>
      <c r="B41" s="971"/>
      <c r="C41" s="275"/>
      <c r="D41" s="278" t="s">
        <v>43</v>
      </c>
      <c r="E41" s="318"/>
      <c r="F41" s="319"/>
      <c r="G41" s="251"/>
      <c r="H41" s="251"/>
      <c r="I41" s="251"/>
      <c r="J41" s="251"/>
      <c r="K41" s="251"/>
    </row>
    <row r="42" spans="1:11" ht="15.75" thickBot="1" x14ac:dyDescent="0.3">
      <c r="A42" s="248"/>
      <c r="B42" s="971"/>
      <c r="C42" s="275"/>
      <c r="D42" s="278" t="s">
        <v>44</v>
      </c>
      <c r="E42" s="318"/>
      <c r="F42" s="319"/>
      <c r="G42" s="251"/>
      <c r="H42" s="251"/>
      <c r="I42" s="251"/>
      <c r="J42" s="251"/>
      <c r="K42" s="251"/>
    </row>
    <row r="43" spans="1:11" ht="15.75" thickBot="1" x14ac:dyDescent="0.3">
      <c r="A43" s="248"/>
      <c r="B43" s="972"/>
      <c r="C43" s="285"/>
      <c r="D43" s="278" t="s">
        <v>45</v>
      </c>
      <c r="E43" s="318"/>
      <c r="F43" s="319"/>
      <c r="G43" s="251"/>
      <c r="H43" s="251"/>
      <c r="I43" s="251"/>
      <c r="J43" s="251"/>
      <c r="K43" s="251"/>
    </row>
    <row r="44" spans="1:11" ht="15.75" thickBot="1" x14ac:dyDescent="0.3">
      <c r="A44" s="248"/>
      <c r="B44" s="252"/>
      <c r="C44" s="253"/>
      <c r="D44" s="251"/>
      <c r="E44" s="251"/>
      <c r="F44" s="251"/>
      <c r="G44" s="251"/>
      <c r="H44" s="251"/>
      <c r="I44" s="251"/>
      <c r="J44" s="251"/>
      <c r="K44" s="251"/>
    </row>
    <row r="45" spans="1:11" ht="15" customHeight="1" thickBot="1" x14ac:dyDescent="0.3">
      <c r="A45" s="248"/>
      <c r="B45" s="294" t="s">
        <v>49</v>
      </c>
      <c r="C45" s="295"/>
      <c r="D45" s="295"/>
      <c r="E45" s="296"/>
      <c r="F45" s="248"/>
      <c r="G45" s="251"/>
      <c r="H45" s="251"/>
      <c r="I45" s="251"/>
      <c r="J45" s="251"/>
      <c r="K45" s="251"/>
    </row>
    <row r="46" spans="1:11" ht="24.75" thickBot="1" x14ac:dyDescent="0.3">
      <c r="A46" s="248"/>
      <c r="B46" s="288" t="s">
        <v>50</v>
      </c>
      <c r="C46" s="278" t="s">
        <v>51</v>
      </c>
      <c r="D46" s="278" t="s">
        <v>52</v>
      </c>
      <c r="E46" s="278" t="s">
        <v>53</v>
      </c>
      <c r="F46" s="251"/>
      <c r="G46" s="251"/>
      <c r="H46" s="251"/>
      <c r="I46" s="251"/>
      <c r="J46" s="251"/>
      <c r="K46" s="248"/>
    </row>
    <row r="47" spans="1:11" ht="72.75" thickBot="1" x14ac:dyDescent="0.3">
      <c r="A47" s="248"/>
      <c r="B47" s="298">
        <v>42401</v>
      </c>
      <c r="C47" s="278">
        <v>0.01</v>
      </c>
      <c r="D47" s="310" t="s">
        <v>199</v>
      </c>
      <c r="E47" s="278"/>
      <c r="F47" s="251"/>
      <c r="G47" s="251"/>
      <c r="H47" s="251"/>
      <c r="I47" s="251"/>
      <c r="J47" s="251"/>
      <c r="K47" s="248"/>
    </row>
    <row r="48" spans="1:11" ht="15.75" thickBot="1" x14ac:dyDescent="0.3">
      <c r="A48" s="248"/>
      <c r="B48" s="311"/>
      <c r="C48" s="312"/>
      <c r="D48" s="251"/>
      <c r="E48" s="251"/>
      <c r="F48" s="251"/>
      <c r="G48" s="251"/>
      <c r="H48" s="251"/>
      <c r="I48" s="251"/>
      <c r="J48" s="251"/>
      <c r="K48" s="251"/>
    </row>
    <row r="49" spans="1:11" x14ac:dyDescent="0.25">
      <c r="A49" s="248"/>
      <c r="B49" s="300" t="s">
        <v>55</v>
      </c>
      <c r="C49" s="301"/>
      <c r="D49" s="251"/>
      <c r="E49" s="251"/>
      <c r="F49" s="251"/>
      <c r="G49" s="251"/>
      <c r="H49" s="251"/>
      <c r="I49" s="251"/>
      <c r="J49" s="251"/>
      <c r="K49" s="251"/>
    </row>
    <row r="50" spans="1:11" x14ac:dyDescent="0.25">
      <c r="A50" s="248"/>
      <c r="B50" s="1009"/>
      <c r="C50" s="1010"/>
      <c r="D50" s="1010"/>
      <c r="E50" s="1011"/>
      <c r="F50" s="251"/>
      <c r="G50" s="251"/>
      <c r="H50" s="251"/>
      <c r="I50" s="251"/>
      <c r="J50" s="251"/>
      <c r="K50" s="251"/>
    </row>
    <row r="51" spans="1:11" x14ac:dyDescent="0.25">
      <c r="A51" s="248"/>
      <c r="B51" s="1012"/>
      <c r="C51" s="1013"/>
      <c r="D51" s="1013"/>
      <c r="E51" s="1014"/>
      <c r="F51" s="251"/>
      <c r="G51" s="251"/>
      <c r="H51" s="251"/>
      <c r="I51" s="251"/>
      <c r="J51" s="251"/>
      <c r="K51" s="251"/>
    </row>
    <row r="52" spans="1:11" ht="15.75" thickBot="1" x14ac:dyDescent="0.3">
      <c r="A52" s="248"/>
      <c r="B52" s="251"/>
      <c r="C52" s="268"/>
      <c r="D52" s="251"/>
      <c r="E52" s="251"/>
      <c r="F52" s="251"/>
      <c r="G52" s="251"/>
      <c r="H52" s="251"/>
      <c r="I52" s="251"/>
      <c r="J52" s="251"/>
      <c r="K52" s="251"/>
    </row>
    <row r="53" spans="1:11" ht="24.75" thickBot="1" x14ac:dyDescent="0.3">
      <c r="A53" s="248"/>
      <c r="B53" s="313" t="s">
        <v>56</v>
      </c>
      <c r="C53" s="314"/>
      <c r="D53" s="251"/>
      <c r="E53" s="251"/>
      <c r="F53" s="251"/>
      <c r="G53" s="251"/>
      <c r="H53" s="251"/>
      <c r="I53" s="251"/>
      <c r="J53" s="251"/>
      <c r="K53" s="251"/>
    </row>
    <row r="54" spans="1:11" ht="15.75" thickBot="1" x14ac:dyDescent="0.3">
      <c r="A54" s="248"/>
      <c r="B54" s="252"/>
      <c r="C54" s="253"/>
      <c r="D54" s="251"/>
      <c r="E54" s="251"/>
      <c r="F54" s="251"/>
      <c r="G54" s="251"/>
      <c r="H54" s="251"/>
      <c r="I54" s="251"/>
      <c r="J54" s="251"/>
      <c r="K54" s="251"/>
    </row>
    <row r="55" spans="1:11" ht="60.75" thickBot="1" x14ac:dyDescent="0.3">
      <c r="A55" s="248"/>
      <c r="B55" s="302" t="s">
        <v>57</v>
      </c>
      <c r="C55" s="282"/>
      <c r="D55" s="276" t="s">
        <v>184</v>
      </c>
      <c r="E55" s="251"/>
      <c r="F55" s="251"/>
      <c r="G55" s="251"/>
      <c r="H55" s="251"/>
      <c r="I55" s="251"/>
      <c r="J55" s="251"/>
      <c r="K55" s="251"/>
    </row>
    <row r="56" spans="1:11" x14ac:dyDescent="0.25">
      <c r="A56" s="248"/>
      <c r="B56" s="970" t="s">
        <v>59</v>
      </c>
      <c r="C56" s="275"/>
      <c r="D56" s="315" t="s">
        <v>60</v>
      </c>
      <c r="E56" s="251"/>
      <c r="F56" s="251"/>
      <c r="G56" s="251"/>
      <c r="H56" s="251"/>
      <c r="I56" s="251"/>
      <c r="J56" s="251"/>
      <c r="K56" s="251"/>
    </row>
    <row r="57" spans="1:11" ht="60" x14ac:dyDescent="0.25">
      <c r="A57" s="248"/>
      <c r="B57" s="971"/>
      <c r="C57" s="275"/>
      <c r="D57" s="316" t="s">
        <v>185</v>
      </c>
      <c r="E57" s="251"/>
      <c r="F57" s="251"/>
      <c r="G57" s="251"/>
      <c r="H57" s="251"/>
      <c r="I57" s="251"/>
      <c r="J57" s="251"/>
      <c r="K57" s="251"/>
    </row>
    <row r="58" spans="1:11" x14ac:dyDescent="0.25">
      <c r="A58" s="248"/>
      <c r="B58" s="971"/>
      <c r="C58" s="275"/>
      <c r="D58" s="315" t="s">
        <v>134</v>
      </c>
      <c r="E58" s="251"/>
      <c r="F58" s="251"/>
      <c r="G58" s="251"/>
      <c r="H58" s="251"/>
      <c r="I58" s="251"/>
      <c r="J58" s="251"/>
      <c r="K58" s="251"/>
    </row>
    <row r="59" spans="1:11" ht="24" x14ac:dyDescent="0.25">
      <c r="A59" s="248"/>
      <c r="B59" s="971"/>
      <c r="C59" s="275"/>
      <c r="D59" s="316" t="s">
        <v>136</v>
      </c>
      <c r="E59" s="251"/>
      <c r="F59" s="251"/>
      <c r="G59" s="251"/>
      <c r="H59" s="251"/>
      <c r="I59" s="251"/>
      <c r="J59" s="251"/>
      <c r="K59" s="251"/>
    </row>
    <row r="60" spans="1:11" x14ac:dyDescent="0.25">
      <c r="A60" s="248"/>
      <c r="B60" s="971"/>
      <c r="C60" s="275"/>
      <c r="D60" s="316" t="s">
        <v>165</v>
      </c>
      <c r="E60" s="251"/>
      <c r="F60" s="251"/>
      <c r="G60" s="251"/>
      <c r="H60" s="251"/>
      <c r="I60" s="251"/>
      <c r="J60" s="251"/>
      <c r="K60" s="251"/>
    </row>
    <row r="61" spans="1:11" ht="36" x14ac:dyDescent="0.25">
      <c r="A61" s="248"/>
      <c r="B61" s="971"/>
      <c r="C61" s="275"/>
      <c r="D61" s="316" t="s">
        <v>140</v>
      </c>
      <c r="E61" s="251"/>
      <c r="F61" s="251"/>
      <c r="G61" s="251"/>
      <c r="H61" s="251"/>
      <c r="I61" s="251"/>
      <c r="J61" s="251"/>
      <c r="K61" s="251"/>
    </row>
    <row r="62" spans="1:11" x14ac:dyDescent="0.25">
      <c r="A62" s="248"/>
      <c r="B62" s="971"/>
      <c r="C62" s="275"/>
      <c r="D62" s="315" t="s">
        <v>141</v>
      </c>
      <c r="E62" s="251"/>
      <c r="F62" s="251"/>
      <c r="G62" s="251"/>
      <c r="H62" s="251"/>
      <c r="I62" s="251"/>
      <c r="J62" s="251"/>
      <c r="K62" s="251"/>
    </row>
    <row r="63" spans="1:11" ht="24.75" thickBot="1" x14ac:dyDescent="0.3">
      <c r="A63" s="248"/>
      <c r="B63" s="972"/>
      <c r="C63" s="285"/>
      <c r="D63" s="278" t="s">
        <v>142</v>
      </c>
      <c r="E63" s="251"/>
      <c r="F63" s="251"/>
      <c r="G63" s="251"/>
      <c r="H63" s="251"/>
      <c r="I63" s="251"/>
      <c r="J63" s="251"/>
      <c r="K63" s="251"/>
    </row>
    <row r="64" spans="1:11" ht="24.75" thickBot="1" x14ac:dyDescent="0.3">
      <c r="A64" s="248"/>
      <c r="B64" s="288" t="s">
        <v>72</v>
      </c>
      <c r="C64" s="285"/>
      <c r="D64" s="278"/>
      <c r="E64" s="251"/>
      <c r="F64" s="251"/>
      <c r="G64" s="251"/>
      <c r="H64" s="251"/>
      <c r="I64" s="251"/>
      <c r="J64" s="251"/>
      <c r="K64" s="251"/>
    </row>
    <row r="65" spans="1:11" ht="108" x14ac:dyDescent="0.25">
      <c r="A65" s="248"/>
      <c r="B65" s="970" t="s">
        <v>73</v>
      </c>
      <c r="C65" s="275"/>
      <c r="D65" s="316" t="s">
        <v>186</v>
      </c>
      <c r="E65" s="251"/>
      <c r="F65" s="251"/>
      <c r="G65" s="251"/>
      <c r="H65" s="251"/>
      <c r="I65" s="251"/>
      <c r="J65" s="251"/>
      <c r="K65" s="251"/>
    </row>
    <row r="66" spans="1:11" ht="240" x14ac:dyDescent="0.25">
      <c r="A66" s="248"/>
      <c r="B66" s="971"/>
      <c r="C66" s="275"/>
      <c r="D66" s="316" t="s">
        <v>187</v>
      </c>
      <c r="E66" s="251"/>
      <c r="F66" s="251"/>
      <c r="G66" s="251"/>
      <c r="H66" s="251"/>
      <c r="I66" s="251"/>
      <c r="J66" s="251"/>
      <c r="K66" s="251"/>
    </row>
    <row r="67" spans="1:11" ht="48.75" thickBot="1" x14ac:dyDescent="0.3">
      <c r="A67" s="248"/>
      <c r="B67" s="972"/>
      <c r="C67" s="285"/>
      <c r="D67" s="278" t="s">
        <v>188</v>
      </c>
      <c r="E67" s="251"/>
      <c r="F67" s="251"/>
      <c r="G67" s="251"/>
      <c r="H67" s="251"/>
      <c r="I67" s="251"/>
      <c r="J67" s="251"/>
      <c r="K67" s="251"/>
    </row>
    <row r="68" spans="1:11" x14ac:dyDescent="0.25">
      <c r="A68" s="248"/>
      <c r="B68" s="970" t="s">
        <v>90</v>
      </c>
      <c r="C68" s="275"/>
      <c r="D68" s="316"/>
      <c r="E68" s="251"/>
      <c r="F68" s="251"/>
      <c r="G68" s="251"/>
      <c r="H68" s="251"/>
      <c r="I68" s="251"/>
      <c r="J68" s="251"/>
      <c r="K68" s="251"/>
    </row>
    <row r="69" spans="1:11" x14ac:dyDescent="0.25">
      <c r="A69" s="248"/>
      <c r="B69" s="971"/>
      <c r="C69" s="275"/>
      <c r="D69" s="317"/>
      <c r="E69" s="251"/>
      <c r="F69" s="251"/>
      <c r="G69" s="251"/>
      <c r="H69" s="251"/>
      <c r="I69" s="251"/>
      <c r="J69" s="251"/>
      <c r="K69" s="251"/>
    </row>
    <row r="70" spans="1:11" x14ac:dyDescent="0.25">
      <c r="A70" s="248"/>
      <c r="B70" s="971"/>
      <c r="C70" s="275"/>
      <c r="D70" s="316" t="s">
        <v>91</v>
      </c>
      <c r="E70" s="251"/>
      <c r="F70" s="251"/>
      <c r="G70" s="251"/>
      <c r="H70" s="251"/>
      <c r="I70" s="251"/>
      <c r="J70" s="251"/>
      <c r="K70" s="251"/>
    </row>
    <row r="71" spans="1:11" ht="37.5" x14ac:dyDescent="0.25">
      <c r="A71" s="248"/>
      <c r="B71" s="971"/>
      <c r="C71" s="275"/>
      <c r="D71" s="316" t="s">
        <v>189</v>
      </c>
      <c r="E71" s="251"/>
      <c r="F71" s="251"/>
      <c r="G71" s="251"/>
      <c r="H71" s="251"/>
      <c r="I71" s="251"/>
      <c r="J71" s="251"/>
      <c r="K71" s="251"/>
    </row>
    <row r="72" spans="1:11" ht="37.5" x14ac:dyDescent="0.25">
      <c r="A72" s="248"/>
      <c r="B72" s="971"/>
      <c r="C72" s="275"/>
      <c r="D72" s="316" t="s">
        <v>190</v>
      </c>
      <c r="E72" s="251"/>
      <c r="F72" s="251"/>
      <c r="G72" s="251"/>
      <c r="H72" s="251"/>
      <c r="I72" s="251"/>
      <c r="J72" s="251"/>
      <c r="K72" s="251"/>
    </row>
    <row r="73" spans="1:11" ht="37.5" x14ac:dyDescent="0.25">
      <c r="A73" s="248"/>
      <c r="B73" s="971"/>
      <c r="C73" s="275"/>
      <c r="D73" s="316" t="s">
        <v>191</v>
      </c>
      <c r="E73" s="251"/>
      <c r="F73" s="251"/>
      <c r="G73" s="251"/>
      <c r="H73" s="251"/>
      <c r="I73" s="251"/>
      <c r="J73" s="251"/>
      <c r="K73" s="251"/>
    </row>
    <row r="74" spans="1:11" ht="48.75" thickBot="1" x14ac:dyDescent="0.3">
      <c r="A74" s="248"/>
      <c r="B74" s="972"/>
      <c r="C74" s="285"/>
      <c r="D74" s="278" t="s">
        <v>192</v>
      </c>
      <c r="E74" s="251"/>
      <c r="F74" s="251"/>
      <c r="G74" s="251"/>
      <c r="H74" s="251"/>
      <c r="I74" s="251"/>
      <c r="J74" s="251"/>
      <c r="K74" s="251"/>
    </row>
    <row r="75" spans="1:11" x14ac:dyDescent="0.25">
      <c r="A75" s="248"/>
      <c r="B75" s="251"/>
      <c r="C75" s="268"/>
      <c r="D75" s="251"/>
      <c r="E75" s="251"/>
      <c r="F75" s="251"/>
      <c r="G75" s="251"/>
      <c r="H75" s="251"/>
      <c r="I75" s="251"/>
      <c r="J75" s="251"/>
      <c r="K75" s="251"/>
    </row>
  </sheetData>
  <mergeCells count="21">
    <mergeCell ref="A1:P1"/>
    <mergeCell ref="A2:P2"/>
    <mergeCell ref="A3:P3"/>
    <mergeCell ref="A4:D4"/>
    <mergeCell ref="A5:P5"/>
    <mergeCell ref="B56:B63"/>
    <mergeCell ref="B65:B67"/>
    <mergeCell ref="B68:B74"/>
    <mergeCell ref="B15:B23"/>
    <mergeCell ref="D15:J15"/>
    <mergeCell ref="D19:J19"/>
    <mergeCell ref="D24:J24"/>
    <mergeCell ref="D25:J25"/>
    <mergeCell ref="B28:B34"/>
    <mergeCell ref="B37:B43"/>
    <mergeCell ref="B50:E51"/>
    <mergeCell ref="B10:D10"/>
    <mergeCell ref="F10:S10"/>
    <mergeCell ref="F11:S11"/>
    <mergeCell ref="E12:R12"/>
    <mergeCell ref="E13:R13"/>
  </mergeCells>
  <conditionalFormatting sqref="F10">
    <cfRule type="notContainsBlanks" dxfId="116" priority="4">
      <formula>LEN(TRIM(F10))&gt;0</formula>
    </cfRule>
  </conditionalFormatting>
  <conditionalFormatting sqref="F11:S11">
    <cfRule type="expression" dxfId="115" priority="2">
      <formula>E11="NO SE REPORTA"</formula>
    </cfRule>
    <cfRule type="expression" dxfId="114" priority="3">
      <formula>E10="NO APLICA"</formula>
    </cfRule>
  </conditionalFormatting>
  <conditionalFormatting sqref="E12:R12">
    <cfRule type="expression" dxfId="113"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78"/>
  <sheetViews>
    <sheetView showGridLines="0" topLeftCell="A28" zoomScale="98" zoomScaleNormal="98" workbookViewId="0">
      <selection activeCell="E37" sqref="E37:F3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200</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row>
    <row r="7" spans="1:21" ht="15.75" thickBot="1" x14ac:dyDescent="0.3">
      <c r="A7" s="248"/>
      <c r="B7" s="254"/>
      <c r="C7" s="255"/>
      <c r="D7" s="251"/>
      <c r="E7" s="256"/>
      <c r="F7" s="251" t="s">
        <v>129</v>
      </c>
      <c r="G7" s="251"/>
      <c r="H7" s="251"/>
      <c r="I7" s="251"/>
      <c r="J7" s="251"/>
      <c r="K7" s="251"/>
    </row>
    <row r="8" spans="1:21" ht="15.75" thickBot="1" x14ac:dyDescent="0.3">
      <c r="A8" s="248"/>
      <c r="B8" s="264" t="s">
        <v>1183</v>
      </c>
      <c r="C8" s="265">
        <v>2020</v>
      </c>
      <c r="D8" s="260">
        <f>IF(E10="NO APLICA","NO APLICA",IF(E11="NO SE REPORTA","SIN INFORMACION",+E22))</f>
        <v>0.19047619047619047</v>
      </c>
      <c r="E8" s="267"/>
      <c r="F8" s="251" t="s">
        <v>130</v>
      </c>
      <c r="G8" s="251"/>
      <c r="H8" s="251"/>
      <c r="I8" s="251"/>
      <c r="J8" s="251"/>
      <c r="K8" s="251"/>
    </row>
    <row r="9" spans="1:21" x14ac:dyDescent="0.25">
      <c r="A9" s="248"/>
      <c r="B9" s="513" t="s">
        <v>1184</v>
      </c>
      <c r="C9" s="307"/>
      <c r="D9" s="251"/>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v>2.4</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307"/>
      <c r="D14" s="251"/>
      <c r="E14" s="251"/>
      <c r="F14" s="251"/>
      <c r="G14" s="251"/>
      <c r="H14" s="251"/>
      <c r="I14" s="251"/>
      <c r="J14" s="251"/>
      <c r="K14" s="251"/>
    </row>
    <row r="15" spans="1:21" ht="15.75" thickBot="1" x14ac:dyDescent="0.3">
      <c r="A15" s="248"/>
      <c r="B15" s="970" t="s">
        <v>2</v>
      </c>
      <c r="C15" s="271"/>
      <c r="D15" s="952" t="s">
        <v>3</v>
      </c>
      <c r="E15" s="953"/>
      <c r="F15" s="953"/>
      <c r="G15" s="953"/>
      <c r="H15" s="953"/>
      <c r="I15" s="953"/>
      <c r="J15" s="954"/>
      <c r="K15" s="251"/>
    </row>
    <row r="16" spans="1:21" ht="48.75" thickBot="1" x14ac:dyDescent="0.3">
      <c r="A16" s="248"/>
      <c r="B16" s="971"/>
      <c r="C16" s="275"/>
      <c r="D16" s="276" t="s">
        <v>1850</v>
      </c>
      <c r="E16" s="219">
        <v>21</v>
      </c>
      <c r="F16" s="251"/>
      <c r="G16" s="251"/>
      <c r="H16" s="251"/>
      <c r="I16" s="251"/>
      <c r="J16" s="277"/>
      <c r="K16" s="251"/>
    </row>
    <row r="17" spans="1:11" ht="48.75" thickBot="1" x14ac:dyDescent="0.3">
      <c r="A17" s="248"/>
      <c r="B17" s="971"/>
      <c r="C17" s="275"/>
      <c r="D17" s="278" t="s">
        <v>214</v>
      </c>
      <c r="E17" s="219">
        <v>21</v>
      </c>
      <c r="F17" s="251"/>
      <c r="G17" s="251"/>
      <c r="H17" s="251"/>
      <c r="I17" s="251"/>
      <c r="J17" s="277"/>
      <c r="K17" s="251"/>
    </row>
    <row r="18" spans="1:11" ht="15.75" thickBot="1" x14ac:dyDescent="0.3">
      <c r="A18" s="248"/>
      <c r="B18" s="971"/>
      <c r="C18" s="279"/>
      <c r="D18" s="982"/>
      <c r="E18" s="983"/>
      <c r="F18" s="983"/>
      <c r="G18" s="983"/>
      <c r="H18" s="983"/>
      <c r="I18" s="983"/>
      <c r="J18" s="984"/>
      <c r="K18" s="251"/>
    </row>
    <row r="19" spans="1:11" ht="15.75" thickBot="1" x14ac:dyDescent="0.3">
      <c r="A19" s="248"/>
      <c r="B19" s="971"/>
      <c r="C19" s="282" t="s">
        <v>19</v>
      </c>
      <c r="D19" s="276" t="s">
        <v>150</v>
      </c>
      <c r="E19" s="320" t="s">
        <v>20</v>
      </c>
      <c r="F19" s="320" t="s">
        <v>21</v>
      </c>
      <c r="G19" s="320" t="s">
        <v>22</v>
      </c>
      <c r="H19" s="320" t="s">
        <v>23</v>
      </c>
      <c r="I19" s="237" t="s">
        <v>55</v>
      </c>
      <c r="J19" s="114"/>
      <c r="K19" s="251"/>
    </row>
    <row r="20" spans="1:11" ht="36.75" thickBot="1" x14ac:dyDescent="0.3">
      <c r="A20" s="248"/>
      <c r="B20" s="971"/>
      <c r="C20" s="285" t="s">
        <v>152</v>
      </c>
      <c r="D20" s="278" t="s">
        <v>215</v>
      </c>
      <c r="E20" s="219">
        <v>21</v>
      </c>
      <c r="F20" s="219"/>
      <c r="G20" s="219"/>
      <c r="H20" s="219"/>
      <c r="I20" s="31"/>
      <c r="J20" s="115"/>
      <c r="K20" s="251"/>
    </row>
    <row r="21" spans="1:11" ht="36.75" thickBot="1" x14ac:dyDescent="0.3">
      <c r="A21" s="248"/>
      <c r="B21" s="971"/>
      <c r="C21" s="285" t="s">
        <v>154</v>
      </c>
      <c r="D21" s="278" t="s">
        <v>216</v>
      </c>
      <c r="E21" s="219">
        <v>4</v>
      </c>
      <c r="F21" s="219"/>
      <c r="G21" s="219"/>
      <c r="H21" s="219"/>
      <c r="I21" s="31"/>
      <c r="J21" s="115"/>
      <c r="K21" s="251"/>
    </row>
    <row r="22" spans="1:11" ht="36.75" thickBot="1" x14ac:dyDescent="0.3">
      <c r="A22" s="248"/>
      <c r="B22" s="972"/>
      <c r="C22" s="285" t="s">
        <v>156</v>
      </c>
      <c r="D22" s="278" t="s">
        <v>217</v>
      </c>
      <c r="E22" s="198">
        <f>IFERROR(E21/E20,"N.A.")</f>
        <v>0.19047619047619047</v>
      </c>
      <c r="F22" s="198" t="str">
        <f>IFERROR(F21/F20,"N.A.")</f>
        <v>N.A.</v>
      </c>
      <c r="G22" s="198" t="str">
        <f>IFERROR(G21/G20,"N.A.")</f>
        <v>N.A.</v>
      </c>
      <c r="H22" s="198" t="str">
        <f>IFERROR(H21/H20,"N.A.")</f>
        <v>N.A.</v>
      </c>
      <c r="I22" s="511"/>
      <c r="J22" s="116"/>
      <c r="K22" s="251"/>
    </row>
    <row r="23" spans="1:11" ht="24" customHeight="1" thickBot="1" x14ac:dyDescent="0.3">
      <c r="A23" s="248"/>
      <c r="B23" s="288" t="s">
        <v>34</v>
      </c>
      <c r="C23" s="289"/>
      <c r="D23" s="979" t="s">
        <v>218</v>
      </c>
      <c r="E23" s="980"/>
      <c r="F23" s="980"/>
      <c r="G23" s="980"/>
      <c r="H23" s="980"/>
      <c r="I23" s="980"/>
      <c r="J23" s="981"/>
      <c r="K23" s="251"/>
    </row>
    <row r="24" spans="1:11" ht="24.75" thickBot="1" x14ac:dyDescent="0.3">
      <c r="A24" s="248"/>
      <c r="B24" s="288" t="s">
        <v>36</v>
      </c>
      <c r="C24" s="289"/>
      <c r="D24" s="979" t="s">
        <v>159</v>
      </c>
      <c r="E24" s="980"/>
      <c r="F24" s="980"/>
      <c r="G24" s="980"/>
      <c r="H24" s="980"/>
      <c r="I24" s="980"/>
      <c r="J24" s="981"/>
      <c r="K24" s="251"/>
    </row>
    <row r="25" spans="1:11" ht="15.75" thickBot="1" x14ac:dyDescent="0.3">
      <c r="A25" s="248"/>
      <c r="B25" s="321"/>
      <c r="C25" s="307"/>
      <c r="D25" s="251"/>
      <c r="E25" s="251"/>
      <c r="F25" s="251"/>
      <c r="G25" s="251"/>
      <c r="H25" s="251"/>
      <c r="I25" s="251"/>
      <c r="J25" s="322"/>
      <c r="K25" s="251"/>
    </row>
    <row r="26" spans="1:11" ht="15" customHeight="1" thickBot="1" x14ac:dyDescent="0.3">
      <c r="A26" s="248"/>
      <c r="B26" s="294" t="s">
        <v>38</v>
      </c>
      <c r="C26" s="323"/>
      <c r="D26" s="323"/>
      <c r="E26" s="323"/>
      <c r="F26" s="323"/>
      <c r="G26" s="323"/>
      <c r="H26" s="323"/>
      <c r="I26" s="323"/>
      <c r="J26" s="324"/>
      <c r="K26" s="251"/>
    </row>
    <row r="27" spans="1:11" ht="15.75" thickBot="1" x14ac:dyDescent="0.3">
      <c r="A27" s="248"/>
      <c r="B27" s="970">
        <v>1</v>
      </c>
      <c r="C27" s="271"/>
      <c r="D27" s="325" t="s">
        <v>39</v>
      </c>
      <c r="E27" s="1015"/>
      <c r="F27" s="1016"/>
      <c r="G27" s="248"/>
      <c r="H27" s="248"/>
      <c r="I27" s="319"/>
      <c r="J27" s="326"/>
      <c r="K27" s="251"/>
    </row>
    <row r="28" spans="1:11" ht="15.75" thickBot="1" x14ac:dyDescent="0.3">
      <c r="A28" s="248"/>
      <c r="B28" s="971"/>
      <c r="C28" s="279"/>
      <c r="D28" s="327" t="s">
        <v>40</v>
      </c>
      <c r="E28" s="1015" t="s">
        <v>2003</v>
      </c>
      <c r="F28" s="1016"/>
      <c r="G28" s="248"/>
      <c r="H28" s="248"/>
      <c r="I28" s="319"/>
      <c r="J28" s="277"/>
      <c r="K28" s="251"/>
    </row>
    <row r="29" spans="1:11" ht="15.75" thickBot="1" x14ac:dyDescent="0.3">
      <c r="A29" s="248"/>
      <c r="B29" s="971"/>
      <c r="C29" s="279"/>
      <c r="D29" s="327" t="s">
        <v>41</v>
      </c>
      <c r="E29" s="1015" t="s">
        <v>2004</v>
      </c>
      <c r="F29" s="1016"/>
      <c r="G29" s="248"/>
      <c r="H29" s="248"/>
      <c r="I29" s="319"/>
      <c r="J29" s="277"/>
      <c r="K29" s="251"/>
    </row>
    <row r="30" spans="1:11" ht="15.75" thickBot="1" x14ac:dyDescent="0.3">
      <c r="A30" s="248"/>
      <c r="B30" s="971"/>
      <c r="C30" s="279"/>
      <c r="D30" s="327" t="s">
        <v>42</v>
      </c>
      <c r="E30" s="1015" t="s">
        <v>2000</v>
      </c>
      <c r="F30" s="1016"/>
      <c r="G30" s="248"/>
      <c r="H30" s="248"/>
      <c r="I30" s="319"/>
      <c r="J30" s="277"/>
      <c r="K30" s="251"/>
    </row>
    <row r="31" spans="1:11" ht="15.75" thickBot="1" x14ac:dyDescent="0.3">
      <c r="A31" s="248"/>
      <c r="B31" s="971"/>
      <c r="C31" s="279"/>
      <c r="D31" s="327" t="s">
        <v>43</v>
      </c>
      <c r="E31" s="1017" t="s">
        <v>2005</v>
      </c>
      <c r="F31" s="1016"/>
      <c r="G31" s="248"/>
      <c r="H31" s="248"/>
      <c r="I31" s="319"/>
      <c r="J31" s="277"/>
      <c r="K31" s="251"/>
    </row>
    <row r="32" spans="1:11" ht="15.75" thickBot="1" x14ac:dyDescent="0.3">
      <c r="A32" s="248"/>
      <c r="B32" s="971"/>
      <c r="C32" s="279"/>
      <c r="D32" s="327" t="s">
        <v>44</v>
      </c>
      <c r="E32" s="1015">
        <v>5748960</v>
      </c>
      <c r="F32" s="1016"/>
      <c r="G32" s="248"/>
      <c r="H32" s="248"/>
      <c r="I32" s="319"/>
      <c r="J32" s="277"/>
      <c r="K32" s="251"/>
    </row>
    <row r="33" spans="1:11" ht="15.75" thickBot="1" x14ac:dyDescent="0.3">
      <c r="A33" s="248"/>
      <c r="B33" s="972"/>
      <c r="C33" s="289"/>
      <c r="D33" s="327" t="s">
        <v>45</v>
      </c>
      <c r="E33" s="1015" t="s">
        <v>2006</v>
      </c>
      <c r="F33" s="1016"/>
      <c r="G33" s="248"/>
      <c r="H33" s="248"/>
      <c r="I33" s="328"/>
      <c r="J33" s="329"/>
      <c r="K33" s="251"/>
    </row>
    <row r="34" spans="1:11" ht="15" customHeight="1" thickBot="1" x14ac:dyDescent="0.3">
      <c r="A34" s="248"/>
      <c r="B34" s="294" t="s">
        <v>46</v>
      </c>
      <c r="C34" s="295"/>
      <c r="D34" s="295"/>
      <c r="E34" s="295"/>
      <c r="F34" s="295"/>
      <c r="G34" s="295"/>
      <c r="H34" s="295"/>
      <c r="I34" s="323"/>
      <c r="J34" s="324"/>
      <c r="K34" s="251"/>
    </row>
    <row r="35" spans="1:11" ht="14.45" customHeight="1" thickBot="1" x14ac:dyDescent="0.3">
      <c r="A35" s="248"/>
      <c r="B35" s="970">
        <v>1</v>
      </c>
      <c r="C35" s="271"/>
      <c r="D35" s="330" t="s">
        <v>39</v>
      </c>
      <c r="E35" s="236" t="s">
        <v>47</v>
      </c>
      <c r="F35" s="237"/>
      <c r="G35" s="248"/>
      <c r="H35" s="248"/>
      <c r="I35" s="319"/>
      <c r="J35" s="326"/>
      <c r="K35" s="251"/>
    </row>
    <row r="36" spans="1:11" ht="15.75" thickBot="1" x14ac:dyDescent="0.3">
      <c r="A36" s="248"/>
      <c r="B36" s="971"/>
      <c r="C36" s="279"/>
      <c r="D36" s="331" t="s">
        <v>40</v>
      </c>
      <c r="E36" s="236" t="s">
        <v>160</v>
      </c>
      <c r="F36" s="236"/>
      <c r="G36" s="248"/>
      <c r="H36" s="248"/>
      <c r="I36" s="319"/>
      <c r="J36" s="277"/>
      <c r="K36" s="251"/>
    </row>
    <row r="37" spans="1:11" ht="15.75" thickBot="1" x14ac:dyDescent="0.3">
      <c r="A37" s="248"/>
      <c r="B37" s="971"/>
      <c r="C37" s="279"/>
      <c r="D37" s="331" t="s">
        <v>41</v>
      </c>
      <c r="E37" s="1018"/>
      <c r="F37" s="1019"/>
      <c r="G37" s="248"/>
      <c r="H37" s="248"/>
      <c r="I37" s="319"/>
      <c r="J37" s="277"/>
      <c r="K37" s="251"/>
    </row>
    <row r="38" spans="1:11" ht="15.75" thickBot="1" x14ac:dyDescent="0.3">
      <c r="A38" s="248"/>
      <c r="B38" s="971"/>
      <c r="C38" s="279"/>
      <c r="D38" s="331" t="s">
        <v>42</v>
      </c>
      <c r="E38" s="1018"/>
      <c r="F38" s="1019"/>
      <c r="G38" s="248"/>
      <c r="H38" s="248"/>
      <c r="I38" s="319"/>
      <c r="J38" s="277"/>
      <c r="K38" s="251"/>
    </row>
    <row r="39" spans="1:11" ht="15.75" thickBot="1" x14ac:dyDescent="0.3">
      <c r="A39" s="248"/>
      <c r="B39" s="971"/>
      <c r="C39" s="279"/>
      <c r="D39" s="331" t="s">
        <v>43</v>
      </c>
      <c r="E39" s="1018"/>
      <c r="F39" s="1019"/>
      <c r="G39" s="248"/>
      <c r="H39" s="248"/>
      <c r="I39" s="319"/>
      <c r="J39" s="277"/>
      <c r="K39" s="251"/>
    </row>
    <row r="40" spans="1:11" ht="15.75" thickBot="1" x14ac:dyDescent="0.3">
      <c r="A40" s="248"/>
      <c r="B40" s="971"/>
      <c r="C40" s="279"/>
      <c r="D40" s="331" t="s">
        <v>44</v>
      </c>
      <c r="E40" s="1018"/>
      <c r="F40" s="1019"/>
      <c r="G40" s="248"/>
      <c r="H40" s="248"/>
      <c r="I40" s="319"/>
      <c r="J40" s="277"/>
      <c r="K40" s="251"/>
    </row>
    <row r="41" spans="1:11" ht="15.75" thickBot="1" x14ac:dyDescent="0.3">
      <c r="A41" s="248"/>
      <c r="B41" s="972"/>
      <c r="C41" s="289"/>
      <c r="D41" s="331" t="s">
        <v>45</v>
      </c>
      <c r="E41" s="1018"/>
      <c r="F41" s="1019"/>
      <c r="G41" s="248"/>
      <c r="H41" s="248"/>
      <c r="I41" s="328"/>
      <c r="J41" s="329"/>
      <c r="K41" s="251"/>
    </row>
    <row r="42" spans="1:11" ht="15.75" thickBot="1" x14ac:dyDescent="0.3">
      <c r="A42" s="248"/>
      <c r="B42" s="332"/>
      <c r="C42" s="333"/>
      <c r="D42" s="334"/>
      <c r="E42" s="334"/>
      <c r="F42" s="334"/>
      <c r="G42" s="323"/>
      <c r="H42" s="323"/>
      <c r="I42" s="323"/>
      <c r="J42" s="324"/>
      <c r="K42" s="251"/>
    </row>
    <row r="43" spans="1:11" ht="15.75" thickBot="1" x14ac:dyDescent="0.3">
      <c r="A43" s="248"/>
      <c r="B43" s="967" t="s">
        <v>49</v>
      </c>
      <c r="C43" s="968"/>
      <c r="D43" s="968"/>
      <c r="E43" s="968"/>
      <c r="F43" s="968"/>
      <c r="G43" s="968"/>
      <c r="H43" s="968"/>
      <c r="I43" s="969"/>
      <c r="J43" s="324"/>
      <c r="K43" s="251"/>
    </row>
    <row r="44" spans="1:11" ht="24" customHeight="1" thickBot="1" x14ac:dyDescent="0.3">
      <c r="A44" s="248"/>
      <c r="B44" s="979" t="s">
        <v>50</v>
      </c>
      <c r="C44" s="980"/>
      <c r="D44" s="981"/>
      <c r="E44" s="278" t="s">
        <v>51</v>
      </c>
      <c r="F44" s="979" t="s">
        <v>52</v>
      </c>
      <c r="G44" s="981"/>
      <c r="H44" s="979" t="s">
        <v>53</v>
      </c>
      <c r="I44" s="981"/>
      <c r="J44" s="284"/>
      <c r="K44" s="251"/>
    </row>
    <row r="45" spans="1:11" ht="108" customHeight="1" thickBot="1" x14ac:dyDescent="0.3">
      <c r="A45" s="248"/>
      <c r="B45" s="1022">
        <v>42401</v>
      </c>
      <c r="C45" s="1023"/>
      <c r="D45" s="1024"/>
      <c r="E45" s="278">
        <v>0.01</v>
      </c>
      <c r="F45" s="1025" t="s">
        <v>219</v>
      </c>
      <c r="G45" s="1026"/>
      <c r="H45" s="979"/>
      <c r="I45" s="981"/>
      <c r="J45" s="287"/>
      <c r="K45" s="251"/>
    </row>
    <row r="46" spans="1:11" x14ac:dyDescent="0.25">
      <c r="A46" s="248"/>
      <c r="B46" s="336"/>
      <c r="C46" s="337"/>
      <c r="D46" s="336"/>
      <c r="E46" s="336"/>
      <c r="F46" s="336"/>
      <c r="G46" s="336"/>
      <c r="H46" s="336"/>
      <c r="I46" s="336"/>
      <c r="J46" s="251"/>
      <c r="K46" s="251"/>
    </row>
    <row r="47" spans="1:11" ht="15.75" thickBot="1" x14ac:dyDescent="0.3">
      <c r="A47" s="248"/>
      <c r="B47" s="252"/>
      <c r="C47" s="253"/>
      <c r="D47" s="251"/>
      <c r="E47" s="251"/>
      <c r="F47" s="251"/>
      <c r="G47" s="251"/>
      <c r="H47" s="251"/>
      <c r="I47" s="251"/>
      <c r="J47" s="251"/>
      <c r="K47" s="251"/>
    </row>
    <row r="48" spans="1:11" ht="15.75" thickBot="1" x14ac:dyDescent="0.3">
      <c r="A48" s="248"/>
      <c r="B48" s="338" t="s">
        <v>55</v>
      </c>
      <c r="C48" s="301"/>
      <c r="D48" s="251"/>
      <c r="E48" s="251"/>
      <c r="F48" s="251"/>
      <c r="G48" s="251"/>
      <c r="H48" s="251"/>
      <c r="I48" s="251"/>
      <c r="J48" s="251"/>
      <c r="K48" s="251"/>
    </row>
    <row r="49" spans="1:11" x14ac:dyDescent="0.25">
      <c r="A49" s="248"/>
      <c r="B49" s="1020"/>
      <c r="C49" s="1021"/>
      <c r="D49" s="1021"/>
      <c r="E49" s="1021"/>
      <c r="F49" s="1021"/>
      <c r="G49" s="1021"/>
      <c r="H49" s="1021"/>
      <c r="I49" s="1021"/>
      <c r="J49" s="1021"/>
      <c r="K49" s="251"/>
    </row>
    <row r="50" spans="1:11" x14ac:dyDescent="0.25">
      <c r="A50" s="248"/>
      <c r="B50" s="1020"/>
      <c r="C50" s="1021"/>
      <c r="D50" s="1021"/>
      <c r="E50" s="1021"/>
      <c r="F50" s="1021"/>
      <c r="G50" s="1021"/>
      <c r="H50" s="1021"/>
      <c r="I50" s="1021"/>
      <c r="J50" s="1021"/>
      <c r="K50" s="251"/>
    </row>
    <row r="51" spans="1:11" x14ac:dyDescent="0.25">
      <c r="A51" s="248"/>
      <c r="B51" s="252"/>
      <c r="C51" s="253"/>
      <c r="D51" s="251"/>
      <c r="E51" s="251"/>
      <c r="F51" s="251"/>
      <c r="G51" s="251"/>
      <c r="H51" s="251"/>
      <c r="I51" s="251"/>
      <c r="J51" s="251"/>
      <c r="K51" s="251"/>
    </row>
    <row r="52" spans="1:11" ht="15.75" thickBot="1" x14ac:dyDescent="0.3">
      <c r="A52" s="248"/>
      <c r="B52" s="251"/>
      <c r="C52" s="268"/>
      <c r="D52" s="251"/>
      <c r="E52" s="251"/>
      <c r="F52" s="251"/>
      <c r="G52" s="251"/>
      <c r="H52" s="251"/>
      <c r="I52" s="251"/>
      <c r="J52" s="251"/>
      <c r="K52" s="251"/>
    </row>
    <row r="53" spans="1:11" ht="24.75" thickBot="1" x14ac:dyDescent="0.3">
      <c r="A53" s="248"/>
      <c r="B53" s="313" t="s">
        <v>56</v>
      </c>
      <c r="C53" s="314"/>
      <c r="D53" s="251"/>
      <c r="E53" s="251"/>
      <c r="F53" s="251"/>
      <c r="G53" s="251"/>
      <c r="H53" s="251"/>
      <c r="I53" s="251"/>
      <c r="J53" s="251"/>
      <c r="K53" s="251"/>
    </row>
    <row r="54" spans="1:11" ht="15.75" thickBot="1" x14ac:dyDescent="0.3">
      <c r="A54" s="248"/>
      <c r="B54" s="252"/>
      <c r="C54" s="253"/>
      <c r="D54" s="251"/>
      <c r="E54" s="251"/>
      <c r="F54" s="251"/>
      <c r="G54" s="251"/>
      <c r="H54" s="251"/>
      <c r="I54" s="251"/>
      <c r="J54" s="251"/>
      <c r="K54" s="251"/>
    </row>
    <row r="55" spans="1:11" ht="72.75" thickBot="1" x14ac:dyDescent="0.3">
      <c r="A55" s="248"/>
      <c r="B55" s="302" t="s">
        <v>57</v>
      </c>
      <c r="C55" s="282"/>
      <c r="D55" s="276" t="s">
        <v>201</v>
      </c>
      <c r="E55" s="251"/>
      <c r="F55" s="251"/>
      <c r="G55" s="251"/>
      <c r="H55" s="251"/>
      <c r="I55" s="251"/>
      <c r="J55" s="251"/>
      <c r="K55" s="251"/>
    </row>
    <row r="56" spans="1:11" x14ac:dyDescent="0.25">
      <c r="A56" s="248"/>
      <c r="B56" s="970" t="s">
        <v>59</v>
      </c>
      <c r="C56" s="275"/>
      <c r="D56" s="315" t="s">
        <v>60</v>
      </c>
      <c r="E56" s="251"/>
      <c r="F56" s="251"/>
      <c r="G56" s="251"/>
      <c r="H56" s="251"/>
      <c r="I56" s="251"/>
      <c r="J56" s="251"/>
      <c r="K56" s="251"/>
    </row>
    <row r="57" spans="1:11" ht="60" x14ac:dyDescent="0.25">
      <c r="A57" s="248"/>
      <c r="B57" s="971"/>
      <c r="C57" s="275"/>
      <c r="D57" s="316" t="s">
        <v>202</v>
      </c>
      <c r="E57" s="251"/>
      <c r="F57" s="251"/>
      <c r="G57" s="251"/>
      <c r="H57" s="251"/>
      <c r="I57" s="251"/>
      <c r="J57" s="251"/>
      <c r="K57" s="251"/>
    </row>
    <row r="58" spans="1:11" x14ac:dyDescent="0.25">
      <c r="A58" s="248"/>
      <c r="B58" s="971"/>
      <c r="C58" s="275"/>
      <c r="D58" s="315" t="s">
        <v>134</v>
      </c>
      <c r="E58" s="251"/>
      <c r="F58" s="251"/>
      <c r="G58" s="251"/>
      <c r="H58" s="251"/>
      <c r="I58" s="251"/>
      <c r="J58" s="251"/>
      <c r="K58" s="251"/>
    </row>
    <row r="59" spans="1:11" x14ac:dyDescent="0.25">
      <c r="A59" s="248"/>
      <c r="B59" s="971"/>
      <c r="C59" s="275"/>
      <c r="D59" s="316" t="s">
        <v>64</v>
      </c>
      <c r="E59" s="251"/>
      <c r="F59" s="251"/>
      <c r="G59" s="251"/>
      <c r="H59" s="251"/>
      <c r="I59" s="251"/>
      <c r="J59" s="251"/>
      <c r="K59" s="251"/>
    </row>
    <row r="60" spans="1:11" x14ac:dyDescent="0.25">
      <c r="A60" s="248"/>
      <c r="B60" s="971"/>
      <c r="C60" s="275"/>
      <c r="D60" s="316" t="s">
        <v>165</v>
      </c>
      <c r="E60" s="251"/>
      <c r="F60" s="251"/>
      <c r="G60" s="251"/>
      <c r="H60" s="251"/>
      <c r="I60" s="251"/>
      <c r="J60" s="251"/>
      <c r="K60" s="251"/>
    </row>
    <row r="61" spans="1:11" x14ac:dyDescent="0.25">
      <c r="A61" s="248"/>
      <c r="B61" s="971"/>
      <c r="C61" s="275"/>
      <c r="D61" s="316" t="s">
        <v>203</v>
      </c>
      <c r="E61" s="251"/>
      <c r="F61" s="251"/>
      <c r="G61" s="251"/>
      <c r="H61" s="251"/>
      <c r="I61" s="251"/>
      <c r="J61" s="251"/>
      <c r="K61" s="251"/>
    </row>
    <row r="62" spans="1:11" x14ac:dyDescent="0.25">
      <c r="A62" s="248"/>
      <c r="B62" s="971"/>
      <c r="C62" s="275"/>
      <c r="D62" s="316" t="s">
        <v>204</v>
      </c>
      <c r="E62" s="251"/>
      <c r="F62" s="251"/>
      <c r="G62" s="251"/>
      <c r="H62" s="251"/>
      <c r="I62" s="251"/>
      <c r="J62" s="251"/>
      <c r="K62" s="251"/>
    </row>
    <row r="63" spans="1:11" ht="24" x14ac:dyDescent="0.25">
      <c r="A63" s="248"/>
      <c r="B63" s="971"/>
      <c r="C63" s="275"/>
      <c r="D63" s="316" t="s">
        <v>205</v>
      </c>
      <c r="E63" s="251"/>
      <c r="F63" s="251"/>
      <c r="G63" s="251"/>
      <c r="H63" s="251"/>
      <c r="I63" s="251"/>
      <c r="J63" s="251"/>
      <c r="K63" s="251"/>
    </row>
    <row r="64" spans="1:11" x14ac:dyDescent="0.25">
      <c r="A64" s="248"/>
      <c r="B64" s="971"/>
      <c r="C64" s="275"/>
      <c r="D64" s="315" t="s">
        <v>141</v>
      </c>
      <c r="E64" s="251"/>
      <c r="F64" s="251"/>
      <c r="G64" s="251"/>
      <c r="H64" s="251"/>
      <c r="I64" s="251"/>
      <c r="J64" s="251"/>
      <c r="K64" s="251"/>
    </row>
    <row r="65" spans="1:11" ht="15.75" thickBot="1" x14ac:dyDescent="0.3">
      <c r="A65" s="248"/>
      <c r="B65" s="972"/>
      <c r="C65" s="285"/>
      <c r="D65" s="310"/>
      <c r="E65" s="251"/>
      <c r="F65" s="251"/>
      <c r="G65" s="251"/>
      <c r="H65" s="251"/>
      <c r="I65" s="251"/>
      <c r="J65" s="251"/>
      <c r="K65" s="251"/>
    </row>
    <row r="66" spans="1:11" ht="24.75" thickBot="1" x14ac:dyDescent="0.3">
      <c r="A66" s="248"/>
      <c r="B66" s="288" t="s">
        <v>72</v>
      </c>
      <c r="C66" s="285"/>
      <c r="D66" s="278"/>
      <c r="E66" s="251"/>
      <c r="F66" s="251"/>
      <c r="G66" s="251"/>
      <c r="H66" s="251"/>
      <c r="I66" s="251"/>
      <c r="J66" s="251"/>
      <c r="K66" s="251"/>
    </row>
    <row r="67" spans="1:11" ht="156" x14ac:dyDescent="0.25">
      <c r="A67" s="248"/>
      <c r="B67" s="970" t="s">
        <v>73</v>
      </c>
      <c r="C67" s="275"/>
      <c r="D67" s="316" t="s">
        <v>206</v>
      </c>
      <c r="E67" s="251"/>
      <c r="F67" s="251"/>
      <c r="G67" s="251"/>
      <c r="H67" s="251"/>
      <c r="I67" s="251"/>
      <c r="J67" s="251"/>
      <c r="K67" s="251"/>
    </row>
    <row r="68" spans="1:11" ht="132" x14ac:dyDescent="0.25">
      <c r="A68" s="248"/>
      <c r="B68" s="971"/>
      <c r="C68" s="275"/>
      <c r="D68" s="316" t="s">
        <v>207</v>
      </c>
      <c r="E68" s="251"/>
      <c r="F68" s="251"/>
      <c r="G68" s="251"/>
      <c r="H68" s="251"/>
      <c r="I68" s="251"/>
      <c r="J68" s="251"/>
      <c r="K68" s="251"/>
    </row>
    <row r="69" spans="1:11" ht="216" x14ac:dyDescent="0.25">
      <c r="A69" s="248"/>
      <c r="B69" s="971"/>
      <c r="C69" s="275"/>
      <c r="D69" s="316" t="s">
        <v>208</v>
      </c>
      <c r="E69" s="251"/>
      <c r="F69" s="251"/>
      <c r="G69" s="251"/>
      <c r="H69" s="251"/>
      <c r="I69" s="251"/>
      <c r="J69" s="251"/>
      <c r="K69" s="251"/>
    </row>
    <row r="70" spans="1:11" ht="72" x14ac:dyDescent="0.25">
      <c r="A70" s="248"/>
      <c r="B70" s="971"/>
      <c r="C70" s="275"/>
      <c r="D70" s="316" t="s">
        <v>209</v>
      </c>
      <c r="E70" s="251"/>
      <c r="F70" s="251"/>
      <c r="G70" s="251"/>
      <c r="H70" s="251"/>
      <c r="I70" s="251"/>
      <c r="J70" s="251"/>
      <c r="K70" s="251"/>
    </row>
    <row r="71" spans="1:11" ht="15.75" thickBot="1" x14ac:dyDescent="0.3">
      <c r="A71" s="248"/>
      <c r="B71" s="972"/>
      <c r="C71" s="285"/>
      <c r="D71" s="278"/>
      <c r="E71" s="251"/>
      <c r="F71" s="251"/>
      <c r="G71" s="251"/>
      <c r="H71" s="251"/>
      <c r="I71" s="251"/>
      <c r="J71" s="251"/>
      <c r="K71" s="251"/>
    </row>
    <row r="72" spans="1:11" x14ac:dyDescent="0.25">
      <c r="A72" s="248"/>
      <c r="B72" s="970" t="s">
        <v>90</v>
      </c>
      <c r="C72" s="275"/>
      <c r="D72" s="316"/>
      <c r="E72" s="251"/>
      <c r="F72" s="251"/>
      <c r="G72" s="251"/>
      <c r="H72" s="251"/>
      <c r="I72" s="251"/>
      <c r="J72" s="251"/>
      <c r="K72" s="251"/>
    </row>
    <row r="73" spans="1:11" x14ac:dyDescent="0.25">
      <c r="A73" s="248"/>
      <c r="B73" s="971"/>
      <c r="C73" s="275"/>
      <c r="D73" s="317"/>
      <c r="E73" s="251"/>
      <c r="F73" s="251"/>
      <c r="G73" s="251"/>
      <c r="H73" s="251"/>
      <c r="I73" s="251"/>
      <c r="J73" s="251"/>
      <c r="K73" s="251"/>
    </row>
    <row r="74" spans="1:11" x14ac:dyDescent="0.25">
      <c r="A74" s="248"/>
      <c r="B74" s="971"/>
      <c r="C74" s="275"/>
      <c r="D74" s="316" t="s">
        <v>91</v>
      </c>
      <c r="E74" s="251"/>
      <c r="F74" s="251"/>
      <c r="G74" s="251"/>
      <c r="H74" s="251"/>
      <c r="I74" s="251"/>
      <c r="J74" s="251"/>
      <c r="K74" s="251"/>
    </row>
    <row r="75" spans="1:11" ht="37.5" x14ac:dyDescent="0.25">
      <c r="A75" s="248"/>
      <c r="B75" s="971"/>
      <c r="C75" s="275"/>
      <c r="D75" s="316" t="s">
        <v>210</v>
      </c>
      <c r="E75" s="251"/>
      <c r="F75" s="251"/>
      <c r="G75" s="251"/>
      <c r="H75" s="251"/>
      <c r="I75" s="251"/>
      <c r="J75" s="251"/>
      <c r="K75" s="251"/>
    </row>
    <row r="76" spans="1:11" ht="37.5" x14ac:dyDescent="0.25">
      <c r="A76" s="248"/>
      <c r="B76" s="971"/>
      <c r="C76" s="275"/>
      <c r="D76" s="316" t="s">
        <v>211</v>
      </c>
      <c r="E76" s="251"/>
      <c r="F76" s="251"/>
      <c r="G76" s="251"/>
      <c r="H76" s="251"/>
      <c r="I76" s="251"/>
      <c r="J76" s="251"/>
      <c r="K76" s="251"/>
    </row>
    <row r="77" spans="1:11" ht="37.5" x14ac:dyDescent="0.25">
      <c r="A77" s="248"/>
      <c r="B77" s="971"/>
      <c r="C77" s="275"/>
      <c r="D77" s="316" t="s">
        <v>212</v>
      </c>
      <c r="E77" s="251"/>
      <c r="F77" s="251"/>
      <c r="G77" s="251"/>
      <c r="H77" s="251"/>
      <c r="I77" s="251"/>
      <c r="J77" s="251"/>
      <c r="K77" s="251"/>
    </row>
    <row r="78" spans="1:11" ht="48.75" thickBot="1" x14ac:dyDescent="0.3">
      <c r="A78" s="248"/>
      <c r="B78" s="972"/>
      <c r="C78" s="285"/>
      <c r="D78" s="278" t="s">
        <v>213</v>
      </c>
      <c r="E78" s="251"/>
      <c r="F78" s="251"/>
      <c r="G78" s="251"/>
      <c r="H78" s="251"/>
      <c r="I78" s="251"/>
      <c r="J78" s="251"/>
      <c r="K78" s="251"/>
    </row>
  </sheetData>
  <sheetProtection insertColumns="0" insertRows="0"/>
  <mergeCells count="40">
    <mergeCell ref="A1:P1"/>
    <mergeCell ref="A2:P2"/>
    <mergeCell ref="A3:P3"/>
    <mergeCell ref="A4:D4"/>
    <mergeCell ref="A5:P5"/>
    <mergeCell ref="B49:J50"/>
    <mergeCell ref="B45:D45"/>
    <mergeCell ref="F45:G45"/>
    <mergeCell ref="H45:I45"/>
    <mergeCell ref="E41:F41"/>
    <mergeCell ref="B43:I43"/>
    <mergeCell ref="B44:D44"/>
    <mergeCell ref="F44:G44"/>
    <mergeCell ref="H44:I44"/>
    <mergeCell ref="E40:F40"/>
    <mergeCell ref="E33:F33"/>
    <mergeCell ref="B35:B41"/>
    <mergeCell ref="E37:F37"/>
    <mergeCell ref="B27:B33"/>
    <mergeCell ref="B56:B65"/>
    <mergeCell ref="B67:B71"/>
    <mergeCell ref="B72:B78"/>
    <mergeCell ref="B15:B22"/>
    <mergeCell ref="D15:J15"/>
    <mergeCell ref="D18:J18"/>
    <mergeCell ref="E30:F30"/>
    <mergeCell ref="E31:F31"/>
    <mergeCell ref="E32:F32"/>
    <mergeCell ref="D23:J23"/>
    <mergeCell ref="D24:J24"/>
    <mergeCell ref="E27:F27"/>
    <mergeCell ref="E28:F28"/>
    <mergeCell ref="E29:F29"/>
    <mergeCell ref="E38:F38"/>
    <mergeCell ref="E39:F39"/>
    <mergeCell ref="B10:D10"/>
    <mergeCell ref="F10:S10"/>
    <mergeCell ref="F11:S11"/>
    <mergeCell ref="E12:R12"/>
    <mergeCell ref="E13:R13"/>
  </mergeCells>
  <conditionalFormatting sqref="F10">
    <cfRule type="notContainsBlanks" dxfId="112" priority="4">
      <formula>LEN(TRIM(F10))&gt;0</formula>
    </cfRule>
  </conditionalFormatting>
  <conditionalFormatting sqref="F11:S11">
    <cfRule type="expression" dxfId="111" priority="2">
      <formula>E11="NO SE REPORTA"</formula>
    </cfRule>
    <cfRule type="expression" dxfId="110" priority="3">
      <formula>E10="NO APLICA"</formula>
    </cfRule>
  </conditionalFormatting>
  <conditionalFormatting sqref="E12:R12">
    <cfRule type="expression" dxfId="109"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27"/>
  <sheetViews>
    <sheetView showGridLines="0" topLeftCell="A13" zoomScale="98" zoomScaleNormal="98" workbookViewId="0">
      <selection activeCell="E19" sqref="E19"/>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 min="8" max="8" width="12.28515625" customWidth="1"/>
    <col min="10" max="10" width="12.57031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220</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80" t="s">
        <v>1183</v>
      </c>
      <c r="C8" s="224">
        <v>2020</v>
      </c>
      <c r="D8" s="229">
        <f>IF(E10="NO APLICA","NO APLICA",IF(E11="NO SE REPORTA","SIN INFORMACION",))+E27</f>
        <v>0.48148148148148145</v>
      </c>
      <c r="E8" s="225"/>
      <c r="F8" s="6" t="s">
        <v>130</v>
      </c>
      <c r="G8" s="6"/>
      <c r="H8" s="6"/>
      <c r="I8" s="6"/>
      <c r="J8" s="6"/>
      <c r="K8" s="6"/>
    </row>
    <row r="9" spans="1:21" x14ac:dyDescent="0.25">
      <c r="B9" s="513" t="s">
        <v>1184</v>
      </c>
      <c r="C9" s="89"/>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v>2.4</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9"/>
      <c r="D14" s="6"/>
      <c r="E14" s="6"/>
      <c r="F14" s="6"/>
      <c r="G14" s="6"/>
      <c r="H14" s="6"/>
      <c r="I14" s="6"/>
      <c r="J14" s="6"/>
      <c r="K14" s="6"/>
    </row>
    <row r="15" spans="1:21" ht="15" customHeight="1" thickTop="1" x14ac:dyDescent="0.25">
      <c r="B15" s="1036" t="s">
        <v>2</v>
      </c>
      <c r="C15" s="90"/>
      <c r="D15" s="1038" t="s">
        <v>3</v>
      </c>
      <c r="E15" s="1039"/>
      <c r="F15" s="1039"/>
      <c r="G15" s="1039"/>
      <c r="H15" s="1039"/>
      <c r="I15" s="1039"/>
      <c r="J15" s="1039"/>
      <c r="K15" s="1040"/>
    </row>
    <row r="16" spans="1:21" ht="15.75" thickBot="1" x14ac:dyDescent="0.3">
      <c r="B16" s="1037"/>
      <c r="C16" s="93"/>
      <c r="D16" s="1041" t="s">
        <v>252</v>
      </c>
      <c r="E16" s="1042"/>
      <c r="F16" s="1042"/>
      <c r="G16" s="1042"/>
      <c r="H16" s="1042"/>
      <c r="I16" s="1042"/>
      <c r="J16" s="1042"/>
      <c r="K16" s="1043"/>
    </row>
    <row r="17" spans="2:11" ht="15.75" thickBot="1" x14ac:dyDescent="0.3">
      <c r="B17" s="1037"/>
      <c r="C17" s="99" t="s">
        <v>19</v>
      </c>
      <c r="D17" s="39" t="s">
        <v>253</v>
      </c>
      <c r="E17" s="39" t="s">
        <v>20</v>
      </c>
      <c r="F17" s="39" t="s">
        <v>21</v>
      </c>
      <c r="G17" s="39" t="s">
        <v>22</v>
      </c>
      <c r="H17" s="39" t="s">
        <v>23</v>
      </c>
      <c r="I17" s="237"/>
      <c r="K17" s="22"/>
    </row>
    <row r="18" spans="2:11" ht="15.75" thickBot="1" x14ac:dyDescent="0.3">
      <c r="B18" s="1037"/>
      <c r="C18" s="3" t="s">
        <v>152</v>
      </c>
      <c r="D18" s="40" t="s">
        <v>255</v>
      </c>
      <c r="E18" s="219">
        <v>9</v>
      </c>
      <c r="F18" s="219"/>
      <c r="G18" s="219"/>
      <c r="H18" s="219"/>
      <c r="I18" s="344"/>
      <c r="K18" s="22"/>
    </row>
    <row r="19" spans="2:11" ht="15.75" thickBot="1" x14ac:dyDescent="0.3">
      <c r="B19" s="1037"/>
      <c r="C19" s="3" t="s">
        <v>154</v>
      </c>
      <c r="D19" s="40" t="s">
        <v>256</v>
      </c>
      <c r="E19" s="219">
        <v>4</v>
      </c>
      <c r="F19" s="219"/>
      <c r="G19" s="219"/>
      <c r="H19" s="219"/>
      <c r="I19" s="344"/>
      <c r="K19" s="22"/>
    </row>
    <row r="20" spans="2:11" ht="15.75" thickBot="1" x14ac:dyDescent="0.3">
      <c r="B20" s="1037"/>
      <c r="C20" s="3" t="s">
        <v>156</v>
      </c>
      <c r="D20" s="40" t="s">
        <v>257</v>
      </c>
      <c r="E20" s="219">
        <v>1</v>
      </c>
      <c r="F20" s="219"/>
      <c r="G20" s="219"/>
      <c r="H20" s="219"/>
      <c r="I20" s="344"/>
      <c r="K20" s="22"/>
    </row>
    <row r="21" spans="2:11" ht="15.75" thickBot="1" x14ac:dyDescent="0.3">
      <c r="B21" s="1037"/>
      <c r="C21" s="3" t="s">
        <v>258</v>
      </c>
      <c r="D21" s="40" t="s">
        <v>259</v>
      </c>
      <c r="E21" s="219">
        <v>0</v>
      </c>
      <c r="F21" s="219"/>
      <c r="G21" s="219"/>
      <c r="H21" s="219"/>
      <c r="I21" s="344"/>
      <c r="K21" s="22"/>
    </row>
    <row r="22" spans="2:11" ht="15.75" thickBot="1" x14ac:dyDescent="0.3">
      <c r="B22" s="1037"/>
      <c r="C22" s="3" t="s">
        <v>260</v>
      </c>
      <c r="D22" s="40" t="s">
        <v>261</v>
      </c>
      <c r="E22" s="219">
        <v>1</v>
      </c>
      <c r="F22" s="219"/>
      <c r="G22" s="219"/>
      <c r="H22" s="219"/>
      <c r="I22" s="344"/>
      <c r="K22" s="22"/>
    </row>
    <row r="23" spans="2:11" ht="15.75" thickBot="1" x14ac:dyDescent="0.3">
      <c r="B23" s="1037"/>
      <c r="C23" s="3" t="s">
        <v>262</v>
      </c>
      <c r="D23" s="40" t="s">
        <v>263</v>
      </c>
      <c r="E23" s="219">
        <v>1</v>
      </c>
      <c r="F23" s="219"/>
      <c r="G23" s="219"/>
      <c r="H23" s="219"/>
      <c r="I23" s="344"/>
      <c r="K23" s="22"/>
    </row>
    <row r="24" spans="2:11" ht="15.75" thickBot="1" x14ac:dyDescent="0.3">
      <c r="B24" s="1037"/>
      <c r="C24" s="3" t="s">
        <v>264</v>
      </c>
      <c r="D24" s="40" t="s">
        <v>265</v>
      </c>
      <c r="E24" s="198">
        <f>IFERROR(E19/E18,"N.A.")</f>
        <v>0.44444444444444442</v>
      </c>
      <c r="F24" s="198" t="str">
        <f>IFERROR(F19/F18,"N.A.")</f>
        <v>N.A.</v>
      </c>
      <c r="G24" s="198" t="str">
        <f>IFERROR(G19/G18,"N.A.")</f>
        <v>N.A.</v>
      </c>
      <c r="H24" s="198" t="str">
        <f>IFERROR(H19/H18,"N.A.")</f>
        <v>N.A.</v>
      </c>
      <c r="I24" s="308"/>
      <c r="K24" s="22"/>
    </row>
    <row r="25" spans="2:11" ht="15.75" thickBot="1" x14ac:dyDescent="0.3">
      <c r="B25" s="1037"/>
      <c r="C25" s="3" t="s">
        <v>266</v>
      </c>
      <c r="D25" s="40" t="s">
        <v>267</v>
      </c>
      <c r="E25" s="198">
        <f>IFERROR(E21/E20,"N.A.")</f>
        <v>0</v>
      </c>
      <c r="F25" s="198" t="str">
        <f>IFERROR(F21/F20,"N.A.")</f>
        <v>N.A.</v>
      </c>
      <c r="G25" s="198" t="str">
        <f>IFERROR(G21/G20,"N.A.")</f>
        <v>N.A.</v>
      </c>
      <c r="H25" s="198" t="str">
        <f>IFERROR(H21/H20,"N.A.")</f>
        <v>N.A.</v>
      </c>
      <c r="I25" s="308"/>
      <c r="K25" s="22"/>
    </row>
    <row r="26" spans="2:11" ht="15.75" thickBot="1" x14ac:dyDescent="0.3">
      <c r="B26" s="1037"/>
      <c r="C26" s="3" t="s">
        <v>268</v>
      </c>
      <c r="D26" s="40" t="s">
        <v>269</v>
      </c>
      <c r="E26" s="198">
        <f>IFERROR(E23/E22,"N.A.")</f>
        <v>1</v>
      </c>
      <c r="F26" s="198" t="str">
        <f>IFERROR(F23/F22,"N.A.")</f>
        <v>N.A.</v>
      </c>
      <c r="G26" s="198" t="str">
        <f>IFERROR(G23/G22,"N.A.")</f>
        <v>N.A.</v>
      </c>
      <c r="H26" s="198" t="str">
        <f>IFERROR(H23/H22,"N.A.")</f>
        <v>N.A.</v>
      </c>
      <c r="I26" s="308"/>
      <c r="K26" s="22"/>
    </row>
    <row r="27" spans="2:11" ht="15.75" thickBot="1" x14ac:dyDescent="0.3">
      <c r="B27" s="341"/>
      <c r="C27" s="132"/>
      <c r="D27" s="342" t="s">
        <v>1193</v>
      </c>
      <c r="E27" s="198">
        <f>IFERROR(AVERAGE(E24:E26),"N.A.")</f>
        <v>0.48148148148148145</v>
      </c>
      <c r="F27" s="198" t="str">
        <f>IFERROR(AVERAGE(F24:F26),"N.A.")</f>
        <v>N.A.</v>
      </c>
      <c r="G27" s="198" t="str">
        <f>IFERROR(AVERAGE(G24:G26),"N.A.")</f>
        <v>N.A.</v>
      </c>
      <c r="H27" s="198" t="str">
        <f>IFERROR(AVERAGE(H24:H26),"N.A.")</f>
        <v>N.A.</v>
      </c>
      <c r="I27" s="308"/>
      <c r="K27" s="22"/>
    </row>
    <row r="28" spans="2:11" x14ac:dyDescent="0.25">
      <c r="B28" s="233"/>
      <c r="C28" s="93"/>
      <c r="D28" s="1044"/>
      <c r="E28" s="1045"/>
      <c r="F28" s="1045"/>
      <c r="G28" s="1045"/>
      <c r="H28" s="1045"/>
      <c r="I28" s="1045"/>
      <c r="J28" s="1045"/>
      <c r="K28" s="1046"/>
    </row>
    <row r="29" spans="2:11" x14ac:dyDescent="0.25">
      <c r="B29" s="233"/>
      <c r="C29" s="93"/>
      <c r="D29" s="1041" t="s">
        <v>246</v>
      </c>
      <c r="E29" s="1042"/>
      <c r="F29" s="1042"/>
      <c r="G29" s="1042"/>
      <c r="H29" s="1042"/>
      <c r="I29" s="1042"/>
      <c r="J29" s="1042"/>
      <c r="K29" s="1043"/>
    </row>
    <row r="30" spans="2:11" ht="15.75" thickBot="1" x14ac:dyDescent="0.3">
      <c r="B30" s="233"/>
      <c r="C30" s="93"/>
      <c r="D30" s="1047" t="s">
        <v>247</v>
      </c>
      <c r="E30" s="1048"/>
      <c r="F30" s="1048"/>
      <c r="G30" s="1048"/>
      <c r="H30" s="1048"/>
      <c r="I30" s="1048"/>
      <c r="J30" s="1048"/>
      <c r="K30" s="1049"/>
    </row>
    <row r="31" spans="2:11" ht="15.75" thickBot="1" x14ac:dyDescent="0.3">
      <c r="B31" s="233"/>
      <c r="C31" s="99" t="s">
        <v>19</v>
      </c>
      <c r="D31" s="44" t="s">
        <v>270</v>
      </c>
      <c r="E31" s="44" t="s">
        <v>271</v>
      </c>
      <c r="F31" s="44" t="s">
        <v>272</v>
      </c>
      <c r="G31" s="44" t="s">
        <v>273</v>
      </c>
      <c r="H31" s="44" t="s">
        <v>274</v>
      </c>
      <c r="I31" s="44" t="s">
        <v>275</v>
      </c>
      <c r="J31" s="44" t="s">
        <v>55</v>
      </c>
      <c r="K31" s="117"/>
    </row>
    <row r="32" spans="2:11" s="201" customFormat="1" ht="15.75" thickBot="1" x14ac:dyDescent="0.3">
      <c r="B32" s="230"/>
      <c r="C32" s="235">
        <v>1</v>
      </c>
      <c r="D32" s="31" t="s">
        <v>2007</v>
      </c>
      <c r="E32" s="169"/>
      <c r="F32" s="220"/>
      <c r="G32" s="220"/>
      <c r="H32" s="220"/>
      <c r="I32" s="220"/>
      <c r="J32" s="31"/>
      <c r="K32" s="115"/>
    </row>
    <row r="33" spans="2:11" s="201" customFormat="1" ht="15.75" thickBot="1" x14ac:dyDescent="0.3">
      <c r="B33" s="230"/>
      <c r="C33" s="235">
        <v>2</v>
      </c>
      <c r="D33" s="31"/>
      <c r="E33" s="169"/>
      <c r="F33" s="220"/>
      <c r="G33" s="220"/>
      <c r="H33" s="220"/>
      <c r="I33" s="220"/>
      <c r="J33" s="31"/>
      <c r="K33" s="115"/>
    </row>
    <row r="34" spans="2:11" s="201" customFormat="1" ht="15.75" thickBot="1" x14ac:dyDescent="0.3">
      <c r="B34" s="230"/>
      <c r="C34" s="235">
        <v>3</v>
      </c>
      <c r="D34" s="31"/>
      <c r="E34" s="169"/>
      <c r="F34" s="220"/>
      <c r="G34" s="220"/>
      <c r="H34" s="220"/>
      <c r="I34" s="220"/>
      <c r="J34" s="31"/>
      <c r="K34" s="115"/>
    </row>
    <row r="35" spans="2:11" s="201" customFormat="1" ht="15.75" thickBot="1" x14ac:dyDescent="0.3">
      <c r="B35" s="230"/>
      <c r="C35" s="235">
        <v>4</v>
      </c>
      <c r="D35" s="31"/>
      <c r="E35" s="169"/>
      <c r="F35" s="220"/>
      <c r="G35" s="220"/>
      <c r="H35" s="220"/>
      <c r="I35" s="220"/>
      <c r="J35" s="31"/>
      <c r="K35" s="115"/>
    </row>
    <row r="36" spans="2:11" s="201" customFormat="1" ht="15.75" thickBot="1" x14ac:dyDescent="0.3">
      <c r="B36" s="230"/>
      <c r="C36" s="235">
        <v>5</v>
      </c>
      <c r="D36" s="31"/>
      <c r="E36" s="169"/>
      <c r="F36" s="220"/>
      <c r="G36" s="220"/>
      <c r="H36" s="220"/>
      <c r="I36" s="220"/>
      <c r="J36" s="31"/>
      <c r="K36" s="115"/>
    </row>
    <row r="37" spans="2:11" s="201" customFormat="1" ht="15.75" thickBot="1" x14ac:dyDescent="0.3">
      <c r="B37" s="230"/>
      <c r="C37" s="235">
        <v>6</v>
      </c>
      <c r="D37" s="31"/>
      <c r="E37" s="169"/>
      <c r="F37" s="220"/>
      <c r="G37" s="220"/>
      <c r="H37" s="220"/>
      <c r="I37" s="220"/>
      <c r="J37" s="31"/>
      <c r="K37" s="115"/>
    </row>
    <row r="38" spans="2:11" s="201" customFormat="1" ht="15.75" thickBot="1" x14ac:dyDescent="0.3">
      <c r="B38" s="230"/>
      <c r="C38" s="235">
        <v>7</v>
      </c>
      <c r="D38" s="31"/>
      <c r="E38" s="169"/>
      <c r="F38" s="220"/>
      <c r="G38" s="220"/>
      <c r="H38" s="220"/>
      <c r="I38" s="220"/>
      <c r="J38" s="31"/>
      <c r="K38" s="115"/>
    </row>
    <row r="39" spans="2:11" s="201" customFormat="1" ht="15.75" thickBot="1" x14ac:dyDescent="0.3">
      <c r="B39" s="230"/>
      <c r="C39" s="235">
        <v>8</v>
      </c>
      <c r="D39" s="31"/>
      <c r="E39" s="169"/>
      <c r="F39" s="220"/>
      <c r="G39" s="220"/>
      <c r="H39" s="220"/>
      <c r="I39" s="220"/>
      <c r="J39" s="31"/>
      <c r="K39" s="115"/>
    </row>
    <row r="40" spans="2:11" s="201" customFormat="1" ht="15.75" thickBot="1" x14ac:dyDescent="0.3">
      <c r="B40" s="230"/>
      <c r="C40" s="235">
        <v>9</v>
      </c>
      <c r="D40" s="31"/>
      <c r="E40" s="169"/>
      <c r="F40" s="220"/>
      <c r="G40" s="220"/>
      <c r="H40" s="220"/>
      <c r="I40" s="220"/>
      <c r="J40" s="31"/>
      <c r="K40" s="115"/>
    </row>
    <row r="41" spans="2:11" s="201" customFormat="1" ht="15.75" thickBot="1" x14ac:dyDescent="0.3">
      <c r="B41" s="230"/>
      <c r="C41" s="235">
        <v>10</v>
      </c>
      <c r="D41" s="31"/>
      <c r="E41" s="169"/>
      <c r="F41" s="220"/>
      <c r="G41" s="220"/>
      <c r="H41" s="220"/>
      <c r="I41" s="220"/>
      <c r="J41" s="31"/>
      <c r="K41" s="115"/>
    </row>
    <row r="42" spans="2:11" s="201" customFormat="1" ht="15.75" thickBot="1" x14ac:dyDescent="0.3">
      <c r="B42" s="230"/>
      <c r="C42" s="235">
        <v>11</v>
      </c>
      <c r="D42" s="31"/>
      <c r="E42" s="169"/>
      <c r="F42" s="220"/>
      <c r="G42" s="220"/>
      <c r="H42" s="220"/>
      <c r="I42" s="220"/>
      <c r="J42" s="31"/>
      <c r="K42" s="115"/>
    </row>
    <row r="43" spans="2:11" s="201" customFormat="1" ht="15.75" thickBot="1" x14ac:dyDescent="0.3">
      <c r="B43" s="230"/>
      <c r="C43" s="235">
        <v>12</v>
      </c>
      <c r="D43" s="31"/>
      <c r="E43" s="169"/>
      <c r="F43" s="220"/>
      <c r="G43" s="220"/>
      <c r="H43" s="220"/>
      <c r="I43" s="220"/>
      <c r="J43" s="31"/>
      <c r="K43" s="115"/>
    </row>
    <row r="44" spans="2:11" s="201" customFormat="1" ht="15.75" thickBot="1" x14ac:dyDescent="0.3">
      <c r="B44" s="230"/>
      <c r="C44" s="235">
        <v>13</v>
      </c>
      <c r="D44" s="31"/>
      <c r="E44" s="169"/>
      <c r="F44" s="220"/>
      <c r="G44" s="220"/>
      <c r="H44" s="220"/>
      <c r="I44" s="220"/>
      <c r="J44" s="31"/>
      <c r="K44" s="115"/>
    </row>
    <row r="45" spans="2:11" s="201" customFormat="1" ht="15.75" thickBot="1" x14ac:dyDescent="0.3">
      <c r="B45" s="230"/>
      <c r="C45" s="235">
        <v>14</v>
      </c>
      <c r="D45" s="31"/>
      <c r="E45" s="169"/>
      <c r="F45" s="220"/>
      <c r="G45" s="220"/>
      <c r="H45" s="220"/>
      <c r="I45" s="220"/>
      <c r="J45" s="31"/>
      <c r="K45" s="115"/>
    </row>
    <row r="46" spans="2:11" s="201" customFormat="1" ht="15.75" thickBot="1" x14ac:dyDescent="0.3">
      <c r="B46" s="230"/>
      <c r="C46" s="235">
        <v>15</v>
      </c>
      <c r="D46" s="31"/>
      <c r="E46" s="169"/>
      <c r="F46" s="220"/>
      <c r="G46" s="220"/>
      <c r="H46" s="220"/>
      <c r="I46" s="220"/>
      <c r="J46" s="31"/>
      <c r="K46" s="115"/>
    </row>
    <row r="47" spans="2:11" s="201" customFormat="1" ht="15.75" thickBot="1" x14ac:dyDescent="0.3">
      <c r="B47" s="230"/>
      <c r="C47" s="235">
        <v>16</v>
      </c>
      <c r="D47" s="31"/>
      <c r="E47" s="169"/>
      <c r="F47" s="220"/>
      <c r="G47" s="220"/>
      <c r="H47" s="220"/>
      <c r="I47" s="220"/>
      <c r="J47" s="31"/>
      <c r="K47" s="115"/>
    </row>
    <row r="48" spans="2:11" s="201" customFormat="1" ht="15.75" thickBot="1" x14ac:dyDescent="0.3">
      <c r="B48" s="230"/>
      <c r="C48" s="235">
        <v>17</v>
      </c>
      <c r="D48" s="31"/>
      <c r="E48" s="169"/>
      <c r="F48" s="220"/>
      <c r="G48" s="220"/>
      <c r="H48" s="220"/>
      <c r="I48" s="220"/>
      <c r="J48" s="31"/>
      <c r="K48" s="115"/>
    </row>
    <row r="49" spans="2:11" s="201" customFormat="1" ht="15.75" thickBot="1" x14ac:dyDescent="0.3">
      <c r="B49" s="230"/>
      <c r="C49" s="235">
        <v>18</v>
      </c>
      <c r="D49" s="31"/>
      <c r="E49" s="169"/>
      <c r="F49" s="220"/>
      <c r="G49" s="220"/>
      <c r="H49" s="220"/>
      <c r="I49" s="220"/>
      <c r="J49" s="31"/>
      <c r="K49" s="115"/>
    </row>
    <row r="50" spans="2:11" s="201" customFormat="1" ht="15.75" thickBot="1" x14ac:dyDescent="0.3">
      <c r="B50" s="230"/>
      <c r="C50" s="235">
        <v>19</v>
      </c>
      <c r="D50" s="31"/>
      <c r="E50" s="169"/>
      <c r="F50" s="220"/>
      <c r="G50" s="220"/>
      <c r="H50" s="220"/>
      <c r="I50" s="220"/>
      <c r="J50" s="31"/>
      <c r="K50" s="115"/>
    </row>
    <row r="51" spans="2:11" ht="15.75" thickBot="1" x14ac:dyDescent="0.3">
      <c r="B51" s="233"/>
      <c r="C51" s="3"/>
      <c r="D51" s="41" t="s">
        <v>151</v>
      </c>
      <c r="E51" s="113"/>
      <c r="F51" s="145">
        <f>SUM(F32:F50)</f>
        <v>0</v>
      </c>
      <c r="G51" s="145">
        <f>SUM(G32:G50)</f>
        <v>0</v>
      </c>
      <c r="H51" s="145">
        <f>SUM(H32:H50)</f>
        <v>0</v>
      </c>
      <c r="I51" s="145">
        <f>SUM(I32:I50)</f>
        <v>0</v>
      </c>
      <c r="J51" s="31"/>
      <c r="K51" s="119"/>
    </row>
    <row r="52" spans="2:11" ht="15.75" thickBot="1" x14ac:dyDescent="0.3">
      <c r="B52" s="234"/>
      <c r="C52" s="94"/>
      <c r="D52" s="1033" t="s">
        <v>276</v>
      </c>
      <c r="E52" s="1034"/>
      <c r="F52" s="1034"/>
      <c r="G52" s="1034"/>
      <c r="H52" s="1034"/>
      <c r="I52" s="1034"/>
      <c r="J52" s="1034"/>
      <c r="K52" s="1035"/>
    </row>
    <row r="53" spans="2:11" ht="36" customHeight="1" thickBot="1" x14ac:dyDescent="0.3">
      <c r="B53" s="73" t="s">
        <v>34</v>
      </c>
      <c r="C53" s="109"/>
      <c r="D53" s="1033" t="s">
        <v>277</v>
      </c>
      <c r="E53" s="1034"/>
      <c r="F53" s="1034"/>
      <c r="G53" s="1034"/>
      <c r="H53" s="1034"/>
      <c r="I53" s="1034"/>
      <c r="J53" s="1034"/>
      <c r="K53" s="1035"/>
    </row>
    <row r="54" spans="2:11" ht="23.25" thickBot="1" x14ac:dyDescent="0.3">
      <c r="B54" s="73" t="s">
        <v>36</v>
      </c>
      <c r="C54" s="109"/>
      <c r="D54" s="1033" t="s">
        <v>278</v>
      </c>
      <c r="E54" s="1034"/>
      <c r="F54" s="1034"/>
      <c r="G54" s="1034"/>
      <c r="H54" s="1034"/>
      <c r="I54" s="1034"/>
      <c r="J54" s="1034"/>
      <c r="K54" s="1035"/>
    </row>
    <row r="55" spans="2:11" ht="15.75" thickBot="1" x14ac:dyDescent="0.3">
      <c r="B55" s="2"/>
      <c r="C55" s="77"/>
      <c r="D55" s="6"/>
      <c r="E55" s="6"/>
      <c r="F55" s="6"/>
      <c r="G55" s="6"/>
      <c r="H55" s="6"/>
      <c r="I55" s="6"/>
      <c r="J55" s="6"/>
      <c r="K55" s="6"/>
    </row>
    <row r="56" spans="2:11" ht="24" customHeight="1" thickBot="1" x14ac:dyDescent="0.3">
      <c r="B56" s="1030" t="s">
        <v>38</v>
      </c>
      <c r="C56" s="1031"/>
      <c r="D56" s="1031"/>
      <c r="E56" s="1032"/>
      <c r="F56" s="6"/>
      <c r="G56" s="6"/>
      <c r="H56" s="6"/>
      <c r="I56" s="6"/>
      <c r="J56" s="6"/>
      <c r="K56" s="6"/>
    </row>
    <row r="57" spans="2:11" ht="15.75" thickBot="1" x14ac:dyDescent="0.3">
      <c r="B57" s="1027">
        <v>1</v>
      </c>
      <c r="C57" s="95"/>
      <c r="D57" s="49" t="s">
        <v>39</v>
      </c>
      <c r="E57" s="31"/>
      <c r="F57" s="6"/>
      <c r="G57" s="6"/>
      <c r="H57" s="6"/>
      <c r="I57" s="6"/>
      <c r="J57" s="6"/>
      <c r="K57" s="6"/>
    </row>
    <row r="58" spans="2:11" ht="15.75" thickBot="1" x14ac:dyDescent="0.3">
      <c r="B58" s="1028"/>
      <c r="C58" s="95"/>
      <c r="D58" s="41" t="s">
        <v>40</v>
      </c>
      <c r="E58" s="31" t="s">
        <v>2008</v>
      </c>
      <c r="F58" s="6"/>
      <c r="G58" s="6"/>
      <c r="H58" s="6"/>
      <c r="I58" s="6"/>
      <c r="J58" s="6"/>
      <c r="K58" s="6"/>
    </row>
    <row r="59" spans="2:11" ht="15.75" thickBot="1" x14ac:dyDescent="0.3">
      <c r="B59" s="1028"/>
      <c r="C59" s="95"/>
      <c r="D59" s="41" t="s">
        <v>41</v>
      </c>
      <c r="E59" s="31" t="s">
        <v>1991</v>
      </c>
      <c r="F59" s="6"/>
      <c r="G59" s="6"/>
      <c r="H59" s="6"/>
      <c r="I59" s="6"/>
      <c r="J59" s="6"/>
      <c r="K59" s="6"/>
    </row>
    <row r="60" spans="2:11" ht="15.75" thickBot="1" x14ac:dyDescent="0.3">
      <c r="B60" s="1028"/>
      <c r="C60" s="95"/>
      <c r="D60" s="41" t="s">
        <v>42</v>
      </c>
      <c r="E60" s="31" t="s">
        <v>1992</v>
      </c>
      <c r="F60" s="6"/>
      <c r="G60" s="6"/>
      <c r="H60" s="6"/>
      <c r="I60" s="6"/>
      <c r="J60" s="6"/>
      <c r="K60" s="6"/>
    </row>
    <row r="61" spans="2:11" ht="15.75" thickBot="1" x14ac:dyDescent="0.3">
      <c r="B61" s="1028"/>
      <c r="C61" s="95"/>
      <c r="D61" s="41" t="s">
        <v>43</v>
      </c>
      <c r="E61" s="847" t="s">
        <v>2009</v>
      </c>
      <c r="F61" s="6"/>
      <c r="G61" s="6"/>
      <c r="H61" s="6"/>
      <c r="I61" s="6"/>
      <c r="J61" s="6"/>
      <c r="K61" s="6"/>
    </row>
    <row r="62" spans="2:11" ht="15.75" thickBot="1" x14ac:dyDescent="0.3">
      <c r="B62" s="1028"/>
      <c r="C62" s="95"/>
      <c r="D62" s="41" t="s">
        <v>44</v>
      </c>
      <c r="E62" s="31">
        <v>5748960</v>
      </c>
      <c r="F62" s="6"/>
      <c r="G62" s="6"/>
      <c r="H62" s="6"/>
      <c r="I62" s="6"/>
      <c r="J62" s="6"/>
      <c r="K62" s="6"/>
    </row>
    <row r="63" spans="2:11" ht="15.75" thickBot="1" x14ac:dyDescent="0.3">
      <c r="B63" s="1029"/>
      <c r="C63" s="3"/>
      <c r="D63" s="41" t="s">
        <v>45</v>
      </c>
      <c r="E63" s="31" t="s">
        <v>2006</v>
      </c>
      <c r="F63" s="6"/>
      <c r="G63" s="6"/>
      <c r="H63" s="6"/>
      <c r="I63" s="6"/>
      <c r="J63" s="6"/>
      <c r="K63" s="6"/>
    </row>
    <row r="64" spans="2:11" ht="15.75" thickBot="1" x14ac:dyDescent="0.3">
      <c r="B64" s="2"/>
      <c r="C64" s="77"/>
      <c r="D64" s="6"/>
      <c r="E64" s="6"/>
      <c r="F64" s="6"/>
      <c r="G64" s="6"/>
      <c r="H64" s="6"/>
      <c r="I64" s="6"/>
      <c r="J64" s="6"/>
      <c r="K64" s="6"/>
    </row>
    <row r="65" spans="2:11" ht="15.75" thickBot="1" x14ac:dyDescent="0.3">
      <c r="B65" s="1030" t="s">
        <v>46</v>
      </c>
      <c r="C65" s="1031"/>
      <c r="D65" s="1031"/>
      <c r="E65" s="1032"/>
      <c r="F65" s="6"/>
      <c r="G65" s="6"/>
      <c r="H65" s="6"/>
      <c r="I65" s="6"/>
      <c r="J65" s="6"/>
      <c r="K65" s="6"/>
    </row>
    <row r="66" spans="2:11" ht="15.75" thickBot="1" x14ac:dyDescent="0.3">
      <c r="B66" s="1027">
        <v>1</v>
      </c>
      <c r="C66" s="95"/>
      <c r="D66" s="49" t="s">
        <v>39</v>
      </c>
      <c r="E66" s="236" t="s">
        <v>47</v>
      </c>
      <c r="F66" s="6"/>
      <c r="G66" s="6"/>
      <c r="H66" s="6"/>
      <c r="I66" s="6"/>
      <c r="J66" s="6"/>
      <c r="K66" s="6"/>
    </row>
    <row r="67" spans="2:11" ht="15.75" thickBot="1" x14ac:dyDescent="0.3">
      <c r="B67" s="1028"/>
      <c r="C67" s="95"/>
      <c r="D67" s="41" t="s">
        <v>40</v>
      </c>
      <c r="E67" s="236" t="s">
        <v>48</v>
      </c>
      <c r="F67" s="6"/>
      <c r="G67" s="6"/>
      <c r="H67" s="6"/>
      <c r="I67" s="6"/>
      <c r="J67" s="6"/>
      <c r="K67" s="6"/>
    </row>
    <row r="68" spans="2:11" ht="15.75" thickBot="1" x14ac:dyDescent="0.3">
      <c r="B68" s="1028"/>
      <c r="C68" s="95"/>
      <c r="D68" s="41" t="s">
        <v>41</v>
      </c>
      <c r="E68" s="306"/>
      <c r="F68" s="6"/>
      <c r="G68" s="6"/>
      <c r="H68" s="6"/>
      <c r="I68" s="6"/>
      <c r="J68" s="6"/>
      <c r="K68" s="6"/>
    </row>
    <row r="69" spans="2:11" ht="15.75" thickBot="1" x14ac:dyDescent="0.3">
      <c r="B69" s="1028"/>
      <c r="C69" s="95"/>
      <c r="D69" s="41" t="s">
        <v>42</v>
      </c>
      <c r="E69" s="306"/>
      <c r="F69" s="6"/>
      <c r="G69" s="6"/>
      <c r="H69" s="6"/>
      <c r="I69" s="6"/>
      <c r="J69" s="6"/>
      <c r="K69" s="6"/>
    </row>
    <row r="70" spans="2:11" ht="15.75" thickBot="1" x14ac:dyDescent="0.3">
      <c r="B70" s="1028"/>
      <c r="C70" s="95"/>
      <c r="D70" s="41" t="s">
        <v>43</v>
      </c>
      <c r="E70" s="306"/>
      <c r="F70" s="6"/>
      <c r="G70" s="6"/>
      <c r="H70" s="6"/>
      <c r="I70" s="6"/>
      <c r="J70" s="6"/>
      <c r="K70" s="6"/>
    </row>
    <row r="71" spans="2:11" ht="15.75" thickBot="1" x14ac:dyDescent="0.3">
      <c r="B71" s="1028"/>
      <c r="C71" s="95"/>
      <c r="D71" s="41" t="s">
        <v>44</v>
      </c>
      <c r="E71" s="306"/>
      <c r="F71" s="6"/>
      <c r="G71" s="6"/>
      <c r="H71" s="6"/>
      <c r="I71" s="6"/>
      <c r="J71" s="6"/>
      <c r="K71" s="6"/>
    </row>
    <row r="72" spans="2:11" ht="15.75" thickBot="1" x14ac:dyDescent="0.3">
      <c r="B72" s="1029"/>
      <c r="C72" s="3"/>
      <c r="D72" s="41" t="s">
        <v>45</v>
      </c>
      <c r="E72" s="306"/>
      <c r="F72" s="6"/>
      <c r="G72" s="6"/>
      <c r="H72" s="6"/>
      <c r="I72" s="6"/>
      <c r="J72" s="6"/>
      <c r="K72" s="6"/>
    </row>
    <row r="73" spans="2:11" ht="15.75" thickBot="1" x14ac:dyDescent="0.3">
      <c r="B73" s="2"/>
      <c r="C73" s="77"/>
      <c r="D73" s="6"/>
      <c r="E73" s="6"/>
      <c r="F73" s="6"/>
      <c r="G73" s="6"/>
      <c r="H73" s="6"/>
      <c r="I73" s="6"/>
      <c r="J73" s="6"/>
      <c r="K73" s="6"/>
    </row>
    <row r="74" spans="2:11" ht="15.75" thickBot="1" x14ac:dyDescent="0.3">
      <c r="B74" s="1030" t="s">
        <v>49</v>
      </c>
      <c r="C74" s="1031"/>
      <c r="D74" s="1031"/>
      <c r="E74" s="1031"/>
      <c r="F74" s="1032"/>
      <c r="G74" s="6"/>
      <c r="H74" s="6"/>
      <c r="I74" s="6"/>
      <c r="J74" s="6"/>
      <c r="K74" s="6"/>
    </row>
    <row r="75" spans="2:11" ht="24.75" thickBot="1" x14ac:dyDescent="0.3">
      <c r="B75" s="48" t="s">
        <v>50</v>
      </c>
      <c r="C75" s="41" t="s">
        <v>51</v>
      </c>
      <c r="D75" s="41" t="s">
        <v>52</v>
      </c>
      <c r="E75" s="41" t="s">
        <v>53</v>
      </c>
      <c r="F75" s="6"/>
      <c r="G75" s="6"/>
      <c r="H75" s="6"/>
      <c r="I75" s="6"/>
      <c r="J75" s="6"/>
    </row>
    <row r="76" spans="2:11" ht="96.75" thickBot="1" x14ac:dyDescent="0.3">
      <c r="B76" s="50">
        <v>42401</v>
      </c>
      <c r="C76" s="41">
        <v>0.01</v>
      </c>
      <c r="D76" s="69" t="s">
        <v>279</v>
      </c>
      <c r="E76" s="41"/>
      <c r="F76" s="6"/>
      <c r="G76" s="6"/>
      <c r="H76" s="6"/>
      <c r="I76" s="6"/>
      <c r="J76" s="6"/>
    </row>
    <row r="77" spans="2:11" ht="15.75" thickBot="1" x14ac:dyDescent="0.3">
      <c r="B77" s="2"/>
      <c r="C77" s="77"/>
      <c r="D77" s="6"/>
      <c r="E77" s="6"/>
      <c r="F77" s="6"/>
      <c r="G77" s="6"/>
      <c r="H77" s="6"/>
      <c r="I77" s="6"/>
      <c r="J77" s="6"/>
      <c r="K77" s="6"/>
    </row>
    <row r="78" spans="2:11" ht="15.75" thickBot="1" x14ac:dyDescent="0.3">
      <c r="B78" s="5" t="s">
        <v>55</v>
      </c>
      <c r="C78" s="97"/>
      <c r="D78" s="6"/>
      <c r="E78" s="6"/>
      <c r="F78" s="6"/>
      <c r="G78" s="6"/>
      <c r="H78" s="6"/>
      <c r="I78" s="6"/>
      <c r="J78" s="6"/>
      <c r="K78" s="6"/>
    </row>
    <row r="79" spans="2:11" x14ac:dyDescent="0.25">
      <c r="B79" s="1020"/>
      <c r="C79" s="1021"/>
      <c r="D79" s="1021"/>
      <c r="E79" s="1021"/>
      <c r="F79" s="1021"/>
      <c r="G79" s="1021"/>
      <c r="H79" s="1021"/>
      <c r="I79" s="1021"/>
      <c r="J79" s="1021"/>
      <c r="K79" s="6"/>
    </row>
    <row r="80" spans="2:11" ht="15.75" thickBot="1" x14ac:dyDescent="0.3">
      <c r="B80" s="1020"/>
      <c r="C80" s="1021"/>
      <c r="D80" s="1021"/>
      <c r="E80" s="1021"/>
      <c r="F80" s="1021"/>
      <c r="G80" s="1021"/>
      <c r="H80" s="1021"/>
      <c r="I80" s="1021"/>
      <c r="J80" s="1021"/>
      <c r="K80" s="6"/>
    </row>
    <row r="81" spans="2:11" ht="15.75" thickBot="1" x14ac:dyDescent="0.3">
      <c r="B81" s="1030" t="s">
        <v>56</v>
      </c>
      <c r="C81" s="1031"/>
      <c r="D81" s="1032"/>
      <c r="E81" s="6"/>
      <c r="F81" s="6"/>
      <c r="G81" s="6"/>
      <c r="H81" s="6"/>
      <c r="I81" s="6"/>
      <c r="J81" s="6"/>
      <c r="K81" s="6"/>
    </row>
    <row r="82" spans="2:11" ht="120.75" thickBot="1" x14ac:dyDescent="0.3">
      <c r="B82" s="48" t="s">
        <v>57</v>
      </c>
      <c r="C82" s="3"/>
      <c r="D82" s="41" t="s">
        <v>221</v>
      </c>
      <c r="E82" s="6"/>
      <c r="F82" s="6"/>
      <c r="G82" s="6"/>
      <c r="H82" s="6"/>
      <c r="I82" s="6"/>
      <c r="J82" s="6"/>
      <c r="K82" s="6"/>
    </row>
    <row r="83" spans="2:11" x14ac:dyDescent="0.25">
      <c r="B83" s="1027" t="s">
        <v>59</v>
      </c>
      <c r="C83" s="95"/>
      <c r="D83" s="54" t="s">
        <v>60</v>
      </c>
      <c r="E83" s="6"/>
      <c r="F83" s="6"/>
      <c r="G83" s="6"/>
      <c r="H83" s="6"/>
      <c r="I83" s="6"/>
      <c r="J83" s="6"/>
      <c r="K83" s="6"/>
    </row>
    <row r="84" spans="2:11" ht="72" x14ac:dyDescent="0.25">
      <c r="B84" s="1028"/>
      <c r="C84" s="95"/>
      <c r="D84" s="47" t="s">
        <v>222</v>
      </c>
      <c r="E84" s="6"/>
      <c r="F84" s="6"/>
      <c r="G84" s="6"/>
      <c r="H84" s="6"/>
      <c r="I84" s="6"/>
      <c r="J84" s="6"/>
      <c r="K84" s="6"/>
    </row>
    <row r="85" spans="2:11" ht="48" x14ac:dyDescent="0.25">
      <c r="B85" s="1028"/>
      <c r="C85" s="95"/>
      <c r="D85" s="47" t="s">
        <v>223</v>
      </c>
      <c r="E85" s="6"/>
      <c r="F85" s="6"/>
      <c r="G85" s="6"/>
      <c r="H85" s="6"/>
      <c r="I85" s="6"/>
      <c r="J85" s="6"/>
      <c r="K85" s="6"/>
    </row>
    <row r="86" spans="2:11" x14ac:dyDescent="0.25">
      <c r="B86" s="1028"/>
      <c r="C86" s="95"/>
      <c r="D86" s="54" t="s">
        <v>224</v>
      </c>
      <c r="E86" s="6"/>
      <c r="F86" s="6"/>
      <c r="G86" s="6"/>
      <c r="H86" s="6"/>
      <c r="I86" s="6"/>
      <c r="J86" s="6"/>
      <c r="K86" s="6"/>
    </row>
    <row r="87" spans="2:11" x14ac:dyDescent="0.25">
      <c r="B87" s="1028"/>
      <c r="C87" s="95"/>
      <c r="D87" s="47" t="s">
        <v>64</v>
      </c>
      <c r="E87" s="6"/>
      <c r="F87" s="6"/>
      <c r="G87" s="6"/>
      <c r="H87" s="6"/>
      <c r="I87" s="6"/>
      <c r="J87" s="6"/>
      <c r="K87" s="6"/>
    </row>
    <row r="88" spans="2:11" x14ac:dyDescent="0.25">
      <c r="B88" s="1028"/>
      <c r="C88" s="95"/>
      <c r="D88" s="47" t="s">
        <v>165</v>
      </c>
      <c r="E88" s="6"/>
      <c r="F88" s="6"/>
      <c r="G88" s="6"/>
      <c r="H88" s="6"/>
      <c r="I88" s="6"/>
      <c r="J88" s="6"/>
      <c r="K88" s="6"/>
    </row>
    <row r="89" spans="2:11" ht="15.75" thickBot="1" x14ac:dyDescent="0.3">
      <c r="B89" s="1029"/>
      <c r="C89" s="3"/>
      <c r="D89" s="41" t="s">
        <v>225</v>
      </c>
      <c r="E89" s="6"/>
      <c r="F89" s="6"/>
      <c r="G89" s="6"/>
      <c r="H89" s="6"/>
      <c r="I89" s="6"/>
      <c r="J89" s="6"/>
      <c r="K89" s="6"/>
    </row>
    <row r="90" spans="2:11" ht="24.75" thickBot="1" x14ac:dyDescent="0.3">
      <c r="B90" s="48" t="s">
        <v>72</v>
      </c>
      <c r="C90" s="3"/>
      <c r="D90" s="41"/>
      <c r="E90" s="6"/>
      <c r="F90" s="6"/>
      <c r="G90" s="6"/>
      <c r="H90" s="6"/>
      <c r="I90" s="6"/>
      <c r="J90" s="6"/>
      <c r="K90" s="6"/>
    </row>
    <row r="91" spans="2:11" ht="156" x14ac:dyDescent="0.25">
      <c r="B91" s="1027" t="s">
        <v>73</v>
      </c>
      <c r="C91" s="95"/>
      <c r="D91" s="47" t="s">
        <v>226</v>
      </c>
      <c r="E91" s="6"/>
      <c r="F91" s="6"/>
      <c r="G91" s="6"/>
      <c r="H91" s="6"/>
      <c r="I91" s="6"/>
      <c r="J91" s="6"/>
      <c r="K91" s="6"/>
    </row>
    <row r="92" spans="2:11" ht="132.75" thickBot="1" x14ac:dyDescent="0.3">
      <c r="B92" s="1029"/>
      <c r="C92" s="3"/>
      <c r="D92" s="41" t="s">
        <v>227</v>
      </c>
      <c r="E92" s="6"/>
      <c r="F92" s="6"/>
      <c r="G92" s="6"/>
      <c r="H92" s="6"/>
      <c r="I92" s="6"/>
      <c r="J92" s="6"/>
      <c r="K92" s="6"/>
    </row>
    <row r="93" spans="2:11" ht="29.45" customHeight="1" x14ac:dyDescent="0.25">
      <c r="B93" s="1027" t="s">
        <v>90</v>
      </c>
      <c r="C93" s="95"/>
      <c r="D93" s="47" t="s">
        <v>91</v>
      </c>
      <c r="E93" s="6"/>
      <c r="F93" s="6"/>
      <c r="G93" s="6"/>
      <c r="H93" s="6"/>
      <c r="I93" s="6"/>
      <c r="J93" s="6"/>
      <c r="K93" s="6"/>
    </row>
    <row r="94" spans="2:11" ht="73.5" x14ac:dyDescent="0.25">
      <c r="B94" s="1028"/>
      <c r="C94" s="95"/>
      <c r="D94" s="47" t="s">
        <v>228</v>
      </c>
      <c r="E94" s="6"/>
      <c r="F94" s="6"/>
      <c r="G94" s="6"/>
      <c r="H94" s="6"/>
      <c r="I94" s="6"/>
      <c r="J94" s="6"/>
      <c r="K94" s="6"/>
    </row>
    <row r="95" spans="2:11" ht="37.5" x14ac:dyDescent="0.25">
      <c r="B95" s="1028"/>
      <c r="C95" s="95"/>
      <c r="D95" s="47" t="s">
        <v>229</v>
      </c>
      <c r="E95" s="6"/>
      <c r="F95" s="6"/>
      <c r="G95" s="6"/>
      <c r="H95" s="6"/>
      <c r="I95" s="6"/>
      <c r="J95" s="6"/>
      <c r="K95" s="6"/>
    </row>
    <row r="96" spans="2:11" ht="37.5" x14ac:dyDescent="0.25">
      <c r="B96" s="1028"/>
      <c r="C96" s="95"/>
      <c r="D96" s="47" t="s">
        <v>230</v>
      </c>
      <c r="E96" s="6"/>
      <c r="F96" s="6"/>
      <c r="G96" s="6"/>
      <c r="H96" s="6"/>
      <c r="I96" s="6"/>
      <c r="J96" s="6"/>
      <c r="K96" s="6"/>
    </row>
    <row r="97" spans="2:11" ht="37.5" x14ac:dyDescent="0.25">
      <c r="B97" s="1028"/>
      <c r="C97" s="95"/>
      <c r="D97" s="47" t="s">
        <v>231</v>
      </c>
      <c r="E97" s="6"/>
      <c r="F97" s="6"/>
      <c r="G97" s="6"/>
      <c r="H97" s="6"/>
      <c r="I97" s="6"/>
      <c r="J97" s="6"/>
      <c r="K97" s="6"/>
    </row>
    <row r="98" spans="2:11" x14ac:dyDescent="0.25">
      <c r="B98" s="1028"/>
      <c r="C98" s="95"/>
      <c r="D98" s="47" t="s">
        <v>232</v>
      </c>
      <c r="E98" s="6"/>
      <c r="F98" s="6"/>
      <c r="G98" s="6"/>
      <c r="H98" s="6"/>
      <c r="I98" s="6"/>
      <c r="J98" s="6"/>
      <c r="K98" s="6"/>
    </row>
    <row r="99" spans="2:11" x14ac:dyDescent="0.25">
      <c r="B99" s="1028"/>
      <c r="C99" s="95"/>
      <c r="D99" s="47" t="s">
        <v>233</v>
      </c>
      <c r="E99" s="6"/>
      <c r="F99" s="6"/>
      <c r="G99" s="6"/>
      <c r="H99" s="6"/>
      <c r="I99" s="6"/>
      <c r="J99" s="6"/>
      <c r="K99" s="6"/>
    </row>
    <row r="100" spans="2:11" x14ac:dyDescent="0.25">
      <c r="B100" s="1028"/>
      <c r="C100" s="95"/>
      <c r="D100" s="47" t="s">
        <v>234</v>
      </c>
      <c r="E100" s="6"/>
      <c r="F100" s="6"/>
      <c r="G100" s="6"/>
      <c r="H100" s="6"/>
      <c r="I100" s="6"/>
      <c r="J100" s="6"/>
      <c r="K100" s="6"/>
    </row>
    <row r="101" spans="2:11" x14ac:dyDescent="0.25">
      <c r="B101" s="1028"/>
      <c r="C101" s="95"/>
      <c r="D101" s="47" t="s">
        <v>99</v>
      </c>
      <c r="E101" s="6"/>
      <c r="F101" s="6"/>
      <c r="G101" s="6"/>
      <c r="H101" s="6"/>
      <c r="I101" s="6"/>
      <c r="J101" s="6"/>
      <c r="K101" s="6"/>
    </row>
    <row r="102" spans="2:11" ht="84" x14ac:dyDescent="0.25">
      <c r="B102" s="1028"/>
      <c r="C102" s="95"/>
      <c r="D102" s="55" t="s">
        <v>235</v>
      </c>
      <c r="E102" s="6"/>
      <c r="F102" s="6"/>
      <c r="G102" s="6"/>
      <c r="H102" s="6"/>
      <c r="I102" s="6"/>
      <c r="J102" s="6"/>
      <c r="K102" s="6"/>
    </row>
    <row r="103" spans="2:11" ht="24" x14ac:dyDescent="0.25">
      <c r="B103" s="1028"/>
      <c r="C103" s="95"/>
      <c r="D103" s="54" t="s">
        <v>236</v>
      </c>
      <c r="E103" s="6"/>
      <c r="F103" s="6"/>
      <c r="G103" s="6"/>
      <c r="H103" s="6"/>
      <c r="I103" s="6"/>
      <c r="J103" s="6"/>
      <c r="K103" s="6"/>
    </row>
    <row r="104" spans="2:11" x14ac:dyDescent="0.25">
      <c r="B104" s="1028"/>
      <c r="C104" s="95"/>
      <c r="D104" s="17"/>
      <c r="E104" s="6"/>
      <c r="F104" s="6"/>
      <c r="G104" s="6"/>
      <c r="H104" s="6"/>
      <c r="I104" s="6"/>
      <c r="J104" s="6"/>
      <c r="K104" s="6"/>
    </row>
    <row r="105" spans="2:11" x14ac:dyDescent="0.25">
      <c r="B105" s="1028"/>
      <c r="C105" s="95"/>
      <c r="D105" s="47" t="s">
        <v>91</v>
      </c>
      <c r="E105" s="6"/>
      <c r="F105" s="6"/>
      <c r="G105" s="6"/>
      <c r="H105" s="6"/>
      <c r="I105" s="6"/>
      <c r="J105" s="6"/>
      <c r="K105" s="6"/>
    </row>
    <row r="106" spans="2:11" ht="37.5" x14ac:dyDescent="0.25">
      <c r="B106" s="1028"/>
      <c r="C106" s="95"/>
      <c r="D106" s="47" t="s">
        <v>229</v>
      </c>
      <c r="E106" s="6"/>
      <c r="F106" s="6"/>
      <c r="G106" s="6"/>
      <c r="H106" s="6"/>
      <c r="I106" s="6"/>
      <c r="J106" s="6"/>
      <c r="K106" s="6"/>
    </row>
    <row r="107" spans="2:11" ht="25.5" x14ac:dyDescent="0.25">
      <c r="B107" s="1028"/>
      <c r="C107" s="95"/>
      <c r="D107" s="47" t="s">
        <v>237</v>
      </c>
      <c r="E107" s="6"/>
      <c r="F107" s="6"/>
      <c r="G107" s="6"/>
      <c r="H107" s="6"/>
      <c r="I107" s="6"/>
      <c r="J107" s="6"/>
      <c r="K107" s="6"/>
    </row>
    <row r="108" spans="2:11" x14ac:dyDescent="0.25">
      <c r="B108" s="1028"/>
      <c r="C108" s="95"/>
      <c r="D108" s="47" t="s">
        <v>238</v>
      </c>
      <c r="E108" s="6"/>
      <c r="F108" s="6"/>
      <c r="G108" s="6"/>
      <c r="H108" s="6"/>
      <c r="I108" s="6"/>
      <c r="J108" s="6"/>
      <c r="K108" s="6"/>
    </row>
    <row r="109" spans="2:11" x14ac:dyDescent="0.25">
      <c r="B109" s="1028"/>
      <c r="C109" s="95"/>
      <c r="D109" s="54" t="s">
        <v>239</v>
      </c>
      <c r="E109" s="6"/>
      <c r="F109" s="6"/>
      <c r="G109" s="6"/>
      <c r="H109" s="6"/>
      <c r="I109" s="6"/>
      <c r="J109" s="6"/>
      <c r="K109" s="6"/>
    </row>
    <row r="110" spans="2:11" x14ac:dyDescent="0.25">
      <c r="B110" s="1028"/>
      <c r="C110" s="95"/>
      <c r="D110" s="17"/>
      <c r="E110" s="6"/>
      <c r="F110" s="6"/>
      <c r="G110" s="6"/>
      <c r="H110" s="6"/>
      <c r="I110" s="6"/>
      <c r="J110" s="6"/>
      <c r="K110" s="6"/>
    </row>
    <row r="111" spans="2:11" x14ac:dyDescent="0.25">
      <c r="B111" s="1028"/>
      <c r="C111" s="95"/>
      <c r="D111" s="47" t="s">
        <v>91</v>
      </c>
      <c r="E111" s="6"/>
      <c r="F111" s="6"/>
      <c r="G111" s="6"/>
      <c r="H111" s="6"/>
      <c r="I111" s="6"/>
      <c r="J111" s="6"/>
      <c r="K111" s="6"/>
    </row>
    <row r="112" spans="2:11" ht="37.5" x14ac:dyDescent="0.25">
      <c r="B112" s="1028"/>
      <c r="C112" s="95"/>
      <c r="D112" s="47" t="s">
        <v>230</v>
      </c>
      <c r="E112" s="6"/>
      <c r="F112" s="6"/>
      <c r="G112" s="6"/>
      <c r="H112" s="6"/>
      <c r="I112" s="6"/>
      <c r="J112" s="6"/>
      <c r="K112" s="6"/>
    </row>
    <row r="113" spans="2:11" ht="25.5" x14ac:dyDescent="0.25">
      <c r="B113" s="1028"/>
      <c r="C113" s="95"/>
      <c r="D113" s="47" t="s">
        <v>240</v>
      </c>
      <c r="E113" s="6"/>
      <c r="F113" s="6"/>
      <c r="G113" s="6"/>
      <c r="H113" s="6"/>
      <c r="I113" s="6"/>
      <c r="J113" s="6"/>
      <c r="K113" s="6"/>
    </row>
    <row r="114" spans="2:11" x14ac:dyDescent="0.25">
      <c r="B114" s="1028"/>
      <c r="C114" s="95"/>
      <c r="D114" s="47" t="s">
        <v>241</v>
      </c>
      <c r="E114" s="6"/>
      <c r="F114" s="6"/>
      <c r="G114" s="6"/>
      <c r="H114" s="6"/>
      <c r="I114" s="6"/>
      <c r="J114" s="6"/>
      <c r="K114" s="6"/>
    </row>
    <row r="115" spans="2:11" x14ac:dyDescent="0.25">
      <c r="B115" s="1028"/>
      <c r="C115" s="95"/>
      <c r="D115" s="54" t="s">
        <v>242</v>
      </c>
      <c r="E115" s="6"/>
      <c r="F115" s="6"/>
      <c r="G115" s="6"/>
      <c r="H115" s="6"/>
      <c r="I115" s="6"/>
      <c r="J115" s="6"/>
      <c r="K115" s="6"/>
    </row>
    <row r="116" spans="2:11" x14ac:dyDescent="0.25">
      <c r="B116" s="1028"/>
      <c r="C116" s="95"/>
      <c r="D116" s="17"/>
      <c r="E116" s="6"/>
      <c r="F116" s="6"/>
      <c r="G116" s="6"/>
      <c r="H116" s="6"/>
      <c r="I116" s="6"/>
      <c r="J116" s="6"/>
      <c r="K116" s="6"/>
    </row>
    <row r="117" spans="2:11" x14ac:dyDescent="0.25">
      <c r="B117" s="1028"/>
      <c r="C117" s="95"/>
      <c r="D117" s="47" t="s">
        <v>91</v>
      </c>
      <c r="E117" s="6"/>
      <c r="F117" s="6"/>
      <c r="G117" s="6"/>
      <c r="H117" s="6"/>
      <c r="I117" s="6"/>
      <c r="J117" s="6"/>
      <c r="K117" s="6"/>
    </row>
    <row r="118" spans="2:11" ht="37.5" x14ac:dyDescent="0.25">
      <c r="B118" s="1028"/>
      <c r="C118" s="95"/>
      <c r="D118" s="47" t="s">
        <v>243</v>
      </c>
      <c r="E118" s="6"/>
      <c r="F118" s="6"/>
      <c r="G118" s="6"/>
      <c r="H118" s="6"/>
      <c r="I118" s="6"/>
      <c r="J118" s="6"/>
      <c r="K118" s="6"/>
    </row>
    <row r="119" spans="2:11" ht="25.5" x14ac:dyDescent="0.25">
      <c r="B119" s="1028"/>
      <c r="C119" s="95"/>
      <c r="D119" s="47" t="s">
        <v>244</v>
      </c>
      <c r="E119" s="6"/>
      <c r="F119" s="6"/>
      <c r="G119" s="6"/>
      <c r="H119" s="6"/>
      <c r="I119" s="6"/>
      <c r="J119" s="6"/>
      <c r="K119" s="6"/>
    </row>
    <row r="120" spans="2:11" x14ac:dyDescent="0.25">
      <c r="B120" s="1028"/>
      <c r="C120" s="95"/>
      <c r="D120" s="47" t="s">
        <v>245</v>
      </c>
      <c r="E120" s="6"/>
      <c r="F120" s="6"/>
      <c r="G120" s="6"/>
      <c r="H120" s="6"/>
      <c r="I120" s="6"/>
      <c r="J120" s="6"/>
      <c r="K120" s="6"/>
    </row>
    <row r="121" spans="2:11" x14ac:dyDescent="0.25">
      <c r="B121" s="1028"/>
      <c r="C121" s="95"/>
      <c r="D121" s="54" t="s">
        <v>246</v>
      </c>
      <c r="E121" s="6"/>
      <c r="F121" s="6"/>
      <c r="G121" s="6"/>
      <c r="H121" s="6"/>
      <c r="I121" s="6"/>
      <c r="J121" s="6"/>
      <c r="K121" s="6"/>
    </row>
    <row r="122" spans="2:11" ht="36" x14ac:dyDescent="0.25">
      <c r="B122" s="1028"/>
      <c r="C122" s="95"/>
      <c r="D122" s="54" t="s">
        <v>247</v>
      </c>
      <c r="E122" s="6"/>
      <c r="F122" s="6"/>
      <c r="G122" s="6"/>
      <c r="H122" s="6"/>
      <c r="I122" s="6"/>
      <c r="J122" s="6"/>
      <c r="K122" s="6"/>
    </row>
    <row r="123" spans="2:11" x14ac:dyDescent="0.25">
      <c r="B123" s="1028"/>
      <c r="C123" s="95"/>
      <c r="D123" s="47" t="s">
        <v>248</v>
      </c>
      <c r="E123" s="6"/>
      <c r="F123" s="6"/>
      <c r="G123" s="6"/>
      <c r="H123" s="6"/>
      <c r="I123" s="6"/>
      <c r="J123" s="6"/>
      <c r="K123" s="6"/>
    </row>
    <row r="124" spans="2:11" x14ac:dyDescent="0.25">
      <c r="B124" s="1028"/>
      <c r="C124" s="95"/>
      <c r="D124" s="47" t="s">
        <v>91</v>
      </c>
      <c r="E124" s="6"/>
      <c r="F124" s="6"/>
      <c r="G124" s="6"/>
      <c r="H124" s="6"/>
      <c r="I124" s="6"/>
      <c r="J124" s="6"/>
      <c r="K124" s="6"/>
    </row>
    <row r="125" spans="2:11" ht="49.5" x14ac:dyDescent="0.25">
      <c r="B125" s="1028"/>
      <c r="C125" s="95"/>
      <c r="D125" s="47" t="s">
        <v>249</v>
      </c>
      <c r="E125" s="6"/>
      <c r="F125" s="6"/>
      <c r="G125" s="6"/>
      <c r="H125" s="6"/>
      <c r="I125" s="6"/>
      <c r="J125" s="6"/>
      <c r="K125" s="6"/>
    </row>
    <row r="126" spans="2:11" ht="49.5" x14ac:dyDescent="0.25">
      <c r="B126" s="1028"/>
      <c r="C126" s="95"/>
      <c r="D126" s="47" t="s">
        <v>250</v>
      </c>
      <c r="E126" s="6"/>
      <c r="F126" s="6"/>
      <c r="G126" s="6"/>
      <c r="H126" s="6"/>
      <c r="I126" s="6"/>
      <c r="J126" s="6"/>
      <c r="K126" s="6"/>
    </row>
    <row r="127" spans="2:11" ht="50.25" thickBot="1" x14ac:dyDescent="0.3">
      <c r="B127" s="1029"/>
      <c r="C127" s="3"/>
      <c r="D127" s="41" t="s">
        <v>251</v>
      </c>
      <c r="E127" s="6"/>
      <c r="F127" s="6"/>
      <c r="G127" s="6"/>
      <c r="H127" s="6"/>
      <c r="I127" s="6"/>
      <c r="J127" s="6"/>
      <c r="K127" s="6"/>
    </row>
  </sheetData>
  <sheetProtection insertRows="0"/>
  <mergeCells count="29">
    <mergeCell ref="A1:P1"/>
    <mergeCell ref="A2:P2"/>
    <mergeCell ref="A3:P3"/>
    <mergeCell ref="A4:D4"/>
    <mergeCell ref="A5:P5"/>
    <mergeCell ref="B79:J80"/>
    <mergeCell ref="B57:B63"/>
    <mergeCell ref="B65:E65"/>
    <mergeCell ref="D29:K29"/>
    <mergeCell ref="D30:K30"/>
    <mergeCell ref="D53:K53"/>
    <mergeCell ref="D54:K54"/>
    <mergeCell ref="B56:E56"/>
    <mergeCell ref="B93:B127"/>
    <mergeCell ref="B66:B72"/>
    <mergeCell ref="B74:F74"/>
    <mergeCell ref="B10:D10"/>
    <mergeCell ref="F10:S10"/>
    <mergeCell ref="F11:S11"/>
    <mergeCell ref="E12:R12"/>
    <mergeCell ref="E13:R13"/>
    <mergeCell ref="D52:K52"/>
    <mergeCell ref="B15:B26"/>
    <mergeCell ref="B81:D81"/>
    <mergeCell ref="B83:B89"/>
    <mergeCell ref="B91:B92"/>
    <mergeCell ref="D15:K15"/>
    <mergeCell ref="D16:K16"/>
    <mergeCell ref="D28:K28"/>
  </mergeCells>
  <conditionalFormatting sqref="F10">
    <cfRule type="notContainsBlanks" dxfId="108" priority="4">
      <formula>LEN(TRIM(F10))&gt;0</formula>
    </cfRule>
  </conditionalFormatting>
  <conditionalFormatting sqref="F11:S11">
    <cfRule type="expression" dxfId="107" priority="2">
      <formula>E11="NO SE REPORTA"</formula>
    </cfRule>
    <cfRule type="expression" dxfId="106" priority="3">
      <formula>E10="NO APLICA"</formula>
    </cfRule>
  </conditionalFormatting>
  <conditionalFormatting sqref="E12:R12">
    <cfRule type="expression" dxfId="105"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23">
      <formula1>0</formula1>
    </dataValidation>
    <dataValidation type="whole" operator="greaterThanOrEqual" allowBlank="1" showInputMessage="1" showErrorMessage="1" errorTitle="ERROR" error="Valor en PESOS (sin centavos)" sqref="F32:I50">
      <formula1>0</formula1>
    </dataValidation>
    <dataValidation type="textLength" allowBlank="1" showInputMessage="1" showErrorMessage="1" errorTitle="ERROR" error="Escriba POMCA, PMM o PMA" promptTitle="ESCRIBA" prompt="POMCA, PMA o PMM" sqref="E32:E50">
      <formula1>1</formula1>
      <formula2>5</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61" r:id="rId1"/>
  </hyperlinks>
  <pageMargins left="0.25" right="0.25" top="0.75" bottom="0.75" header="0.3" footer="0.3"/>
  <pageSetup paperSize="178" orientation="landscape" horizontalDpi="1200" verticalDpi="1200"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01"/>
  <sheetViews>
    <sheetView showGridLines="0" topLeftCell="A45" zoomScale="98" zoomScaleNormal="98" workbookViewId="0">
      <selection activeCell="J57" sqref="J5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280</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row>
    <row r="7" spans="1:21" ht="15.75" thickBot="1" x14ac:dyDescent="0.3">
      <c r="A7" s="248"/>
      <c r="B7" s="254"/>
      <c r="C7" s="255"/>
      <c r="D7" s="251"/>
      <c r="E7" s="256"/>
      <c r="F7" s="251" t="s">
        <v>129</v>
      </c>
      <c r="G7" s="251"/>
      <c r="H7" s="251"/>
      <c r="I7" s="251"/>
      <c r="J7" s="251"/>
      <c r="K7" s="251"/>
    </row>
    <row r="8" spans="1:21" ht="15.75" thickBot="1" x14ac:dyDescent="0.3">
      <c r="A8" s="248"/>
      <c r="B8" s="264" t="s">
        <v>1183</v>
      </c>
      <c r="C8" s="265">
        <v>2020</v>
      </c>
      <c r="D8" s="260">
        <f>IF(E10="NO APLICA","NO APLICA",IF(E11="NO SE REPORTA","SIN INFORMACION",+E19))</f>
        <v>1</v>
      </c>
      <c r="E8" s="267"/>
      <c r="F8" s="251" t="s">
        <v>130</v>
      </c>
      <c r="G8" s="251"/>
      <c r="H8" s="251"/>
      <c r="I8" s="251"/>
      <c r="J8" s="251"/>
      <c r="K8" s="251"/>
    </row>
    <row r="9" spans="1:21" x14ac:dyDescent="0.25">
      <c r="A9" s="248"/>
      <c r="B9" s="513" t="s">
        <v>1184</v>
      </c>
      <c r="C9" s="268"/>
      <c r="D9" s="251"/>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268"/>
      <c r="D14" s="251"/>
      <c r="E14" s="251"/>
      <c r="F14" s="251"/>
      <c r="G14" s="251"/>
      <c r="H14" s="251"/>
      <c r="I14" s="251"/>
      <c r="J14" s="251"/>
      <c r="K14" s="251"/>
    </row>
    <row r="15" spans="1:21" ht="15.6" customHeight="1" thickTop="1" thickBot="1" x14ac:dyDescent="0.3">
      <c r="A15" s="248"/>
      <c r="B15" s="1056" t="s">
        <v>2</v>
      </c>
      <c r="C15" s="271"/>
      <c r="D15" s="979" t="s">
        <v>3</v>
      </c>
      <c r="E15" s="980"/>
      <c r="F15" s="980"/>
      <c r="G15" s="980"/>
      <c r="H15" s="980"/>
      <c r="I15" s="981"/>
      <c r="J15" s="251"/>
      <c r="K15" s="251"/>
    </row>
    <row r="16" spans="1:21" ht="15.75" thickBot="1" x14ac:dyDescent="0.3">
      <c r="A16" s="248"/>
      <c r="B16" s="947"/>
      <c r="C16" s="275"/>
      <c r="D16" s="276" t="s">
        <v>150</v>
      </c>
      <c r="E16" s="283" t="s">
        <v>20</v>
      </c>
      <c r="F16" s="283" t="s">
        <v>21</v>
      </c>
      <c r="G16" s="283" t="s">
        <v>22</v>
      </c>
      <c r="H16" s="283" t="s">
        <v>23</v>
      </c>
      <c r="I16" s="345"/>
      <c r="J16" s="251"/>
      <c r="K16" s="251"/>
    </row>
    <row r="17" spans="1:11" ht="60.75" thickBot="1" x14ac:dyDescent="0.3">
      <c r="A17" s="248"/>
      <c r="B17" s="947"/>
      <c r="C17" s="275"/>
      <c r="D17" s="346" t="s">
        <v>305</v>
      </c>
      <c r="E17" s="219">
        <v>25</v>
      </c>
      <c r="F17" s="219"/>
      <c r="G17" s="219"/>
      <c r="H17" s="219"/>
      <c r="I17" s="343"/>
      <c r="J17" s="251"/>
      <c r="K17" s="251"/>
    </row>
    <row r="18" spans="1:11" ht="60.75" thickBot="1" x14ac:dyDescent="0.3">
      <c r="A18" s="248"/>
      <c r="B18" s="947"/>
      <c r="C18" s="275"/>
      <c r="D18" s="346" t="s">
        <v>306</v>
      </c>
      <c r="E18" s="219">
        <v>25</v>
      </c>
      <c r="F18" s="219"/>
      <c r="G18" s="219"/>
      <c r="H18" s="219"/>
      <c r="I18" s="343"/>
      <c r="J18" s="251"/>
      <c r="K18" s="251"/>
    </row>
    <row r="19" spans="1:11" ht="60.75" thickBot="1" x14ac:dyDescent="0.3">
      <c r="A19" s="248"/>
      <c r="B19" s="947"/>
      <c r="C19" s="275"/>
      <c r="D19" s="346" t="s">
        <v>307</v>
      </c>
      <c r="E19" s="198">
        <f>IFERROR(E18/E17,"N.A.")</f>
        <v>1</v>
      </c>
      <c r="F19" s="198" t="str">
        <f>IFERROR(F18/F17,"N.A.")</f>
        <v>N.A.</v>
      </c>
      <c r="G19" s="198" t="str">
        <f>IFERROR(G18/G17,"N.A.")</f>
        <v>N.A.</v>
      </c>
      <c r="H19" s="198" t="str">
        <f>IFERROR(H18/H17,"N.A.")</f>
        <v>N.A.</v>
      </c>
      <c r="I19" s="308"/>
      <c r="J19" s="251"/>
      <c r="K19" s="251"/>
    </row>
    <row r="20" spans="1:11" ht="15.75" thickBot="1" x14ac:dyDescent="0.3">
      <c r="A20" s="248"/>
      <c r="B20" s="947"/>
      <c r="C20" s="279"/>
      <c r="D20" s="952" t="s">
        <v>308</v>
      </c>
      <c r="E20" s="953"/>
      <c r="F20" s="953"/>
      <c r="G20" s="953"/>
      <c r="H20" s="953"/>
      <c r="I20" s="954"/>
      <c r="J20" s="251"/>
      <c r="K20" s="251"/>
    </row>
    <row r="21" spans="1:11" ht="21" customHeight="1" x14ac:dyDescent="0.25">
      <c r="A21" s="248"/>
      <c r="B21" s="340"/>
      <c r="C21" s="1050" t="s">
        <v>19</v>
      </c>
      <c r="D21" s="1052" t="s">
        <v>309</v>
      </c>
      <c r="E21" s="1054" t="s">
        <v>313</v>
      </c>
      <c r="F21" s="1054" t="s">
        <v>310</v>
      </c>
      <c r="G21" s="1054" t="s">
        <v>55</v>
      </c>
      <c r="H21" s="248"/>
      <c r="I21" s="277"/>
      <c r="J21" s="251"/>
      <c r="K21" s="251"/>
    </row>
    <row r="22" spans="1:11" ht="15.75" thickBot="1" x14ac:dyDescent="0.3">
      <c r="A22" s="248"/>
      <c r="B22" s="340"/>
      <c r="C22" s="1051"/>
      <c r="D22" s="1053"/>
      <c r="E22" s="1055"/>
      <c r="F22" s="1055"/>
      <c r="G22" s="1055"/>
      <c r="H22" s="248"/>
      <c r="I22" s="277"/>
      <c r="J22" s="251"/>
      <c r="K22" s="251"/>
    </row>
    <row r="23" spans="1:11" s="201" customFormat="1" ht="360.75" thickBot="1" x14ac:dyDescent="0.3">
      <c r="B23" s="230"/>
      <c r="C23" s="235">
        <v>1</v>
      </c>
      <c r="D23" s="31" t="s">
        <v>2010</v>
      </c>
      <c r="E23" s="7">
        <v>25</v>
      </c>
      <c r="F23" s="30" t="s">
        <v>2012</v>
      </c>
      <c r="G23" s="30"/>
      <c r="I23" s="20"/>
      <c r="J23" s="19"/>
      <c r="K23" s="19"/>
    </row>
    <row r="24" spans="1:11" s="201" customFormat="1" ht="360.75" thickBot="1" x14ac:dyDescent="0.3">
      <c r="B24" s="230"/>
      <c r="C24" s="235">
        <v>2</v>
      </c>
      <c r="D24" s="31" t="s">
        <v>2011</v>
      </c>
      <c r="E24" s="7">
        <v>25</v>
      </c>
      <c r="F24" s="30" t="s">
        <v>2012</v>
      </c>
      <c r="G24" s="30"/>
      <c r="I24" s="20"/>
      <c r="J24" s="19"/>
      <c r="K24" s="19"/>
    </row>
    <row r="25" spans="1:11" s="201" customFormat="1" ht="15.75" thickBot="1" x14ac:dyDescent="0.3">
      <c r="B25" s="230"/>
      <c r="C25" s="235">
        <v>3</v>
      </c>
      <c r="D25" s="31"/>
      <c r="E25" s="7"/>
      <c r="F25" s="30"/>
      <c r="G25" s="30"/>
      <c r="H25" s="353"/>
      <c r="I25" s="20"/>
      <c r="J25" s="19"/>
      <c r="K25" s="19"/>
    </row>
    <row r="26" spans="1:11" s="201" customFormat="1" ht="15.75" thickBot="1" x14ac:dyDescent="0.3">
      <c r="B26" s="230"/>
      <c r="C26" s="235">
        <v>4</v>
      </c>
      <c r="D26" s="31"/>
      <c r="E26" s="7"/>
      <c r="F26" s="30"/>
      <c r="G26" s="30"/>
      <c r="H26" s="353"/>
      <c r="I26" s="20"/>
      <c r="J26" s="19"/>
      <c r="K26" s="19"/>
    </row>
    <row r="27" spans="1:11" s="201" customFormat="1" ht="15.75" thickBot="1" x14ac:dyDescent="0.3">
      <c r="B27" s="230"/>
      <c r="C27" s="235">
        <v>5</v>
      </c>
      <c r="D27" s="31"/>
      <c r="E27" s="7"/>
      <c r="F27" s="30"/>
      <c r="G27" s="30"/>
      <c r="H27" s="353"/>
      <c r="I27" s="20"/>
      <c r="J27" s="19"/>
      <c r="K27" s="19"/>
    </row>
    <row r="28" spans="1:11" s="201" customFormat="1" ht="15.75" thickBot="1" x14ac:dyDescent="0.3">
      <c r="B28" s="230"/>
      <c r="C28" s="235">
        <v>6</v>
      </c>
      <c r="D28" s="31"/>
      <c r="E28" s="7"/>
      <c r="F28" s="30"/>
      <c r="G28" s="30"/>
      <c r="H28" s="353"/>
      <c r="I28" s="20"/>
      <c r="J28" s="19"/>
      <c r="K28" s="19"/>
    </row>
    <row r="29" spans="1:11" s="201" customFormat="1" ht="15.75" thickBot="1" x14ac:dyDescent="0.3">
      <c r="B29" s="230"/>
      <c r="C29" s="235">
        <v>7</v>
      </c>
      <c r="D29" s="31"/>
      <c r="E29" s="7"/>
      <c r="F29" s="30"/>
      <c r="G29" s="30"/>
      <c r="H29" s="353"/>
      <c r="I29" s="20"/>
      <c r="J29" s="19"/>
      <c r="K29" s="19"/>
    </row>
    <row r="30" spans="1:11" s="201" customFormat="1" ht="15.75" thickBot="1" x14ac:dyDescent="0.3">
      <c r="B30" s="230"/>
      <c r="C30" s="235">
        <v>8</v>
      </c>
      <c r="D30" s="31"/>
      <c r="E30" s="7"/>
      <c r="F30" s="30"/>
      <c r="G30" s="30"/>
      <c r="H30" s="353"/>
      <c r="I30" s="20"/>
      <c r="J30" s="19"/>
      <c r="K30" s="19"/>
    </row>
    <row r="31" spans="1:11" s="201" customFormat="1" ht="15.75" thickBot="1" x14ac:dyDescent="0.3">
      <c r="B31" s="230"/>
      <c r="C31" s="235">
        <v>9</v>
      </c>
      <c r="D31" s="31"/>
      <c r="E31" s="7"/>
      <c r="F31" s="30"/>
      <c r="G31" s="30"/>
      <c r="H31" s="353"/>
      <c r="I31" s="20"/>
      <c r="J31" s="19"/>
      <c r="K31" s="19"/>
    </row>
    <row r="32" spans="1:11" s="201" customFormat="1" ht="15.75" thickBot="1" x14ac:dyDescent="0.3">
      <c r="B32" s="230"/>
      <c r="C32" s="235">
        <v>10</v>
      </c>
      <c r="D32" s="31"/>
      <c r="E32" s="7"/>
      <c r="F32" s="30"/>
      <c r="G32" s="30"/>
      <c r="H32" s="353"/>
      <c r="I32" s="20"/>
      <c r="J32" s="19"/>
      <c r="K32" s="19"/>
    </row>
    <row r="33" spans="1:11" s="201" customFormat="1" ht="15.75" thickBot="1" x14ac:dyDescent="0.3">
      <c r="B33" s="230"/>
      <c r="C33" s="235">
        <v>11</v>
      </c>
      <c r="D33" s="31"/>
      <c r="E33" s="7"/>
      <c r="F33" s="30"/>
      <c r="G33" s="30"/>
      <c r="H33" s="353"/>
      <c r="I33" s="20"/>
      <c r="J33" s="19"/>
      <c r="K33" s="19"/>
    </row>
    <row r="34" spans="1:11" s="201" customFormat="1" ht="15.75" thickBot="1" x14ac:dyDescent="0.3">
      <c r="B34" s="230"/>
      <c r="C34" s="235">
        <v>12</v>
      </c>
      <c r="D34" s="31"/>
      <c r="E34" s="7"/>
      <c r="F34" s="30"/>
      <c r="G34" s="30"/>
      <c r="H34" s="353"/>
      <c r="I34" s="20"/>
      <c r="J34" s="19"/>
      <c r="K34" s="19"/>
    </row>
    <row r="35" spans="1:11" s="201" customFormat="1" ht="15.75" thickBot="1" x14ac:dyDescent="0.3">
      <c r="B35" s="230"/>
      <c r="C35" s="235">
        <v>13</v>
      </c>
      <c r="D35" s="31"/>
      <c r="E35" s="7"/>
      <c r="F35" s="30"/>
      <c r="G35" s="30"/>
      <c r="H35" s="353"/>
      <c r="I35" s="20"/>
      <c r="J35" s="19"/>
      <c r="K35" s="19"/>
    </row>
    <row r="36" spans="1:11" s="201" customFormat="1" ht="15.75" thickBot="1" x14ac:dyDescent="0.3">
      <c r="B36" s="230"/>
      <c r="C36" s="235">
        <v>14</v>
      </c>
      <c r="D36" s="31"/>
      <c r="E36" s="7"/>
      <c r="F36" s="30"/>
      <c r="G36" s="30"/>
      <c r="H36" s="353"/>
      <c r="I36" s="20"/>
      <c r="J36" s="19"/>
      <c r="K36" s="19"/>
    </row>
    <row r="37" spans="1:11" s="201" customFormat="1" ht="15.75" thickBot="1" x14ac:dyDescent="0.3">
      <c r="B37" s="230"/>
      <c r="C37" s="235">
        <v>15</v>
      </c>
      <c r="D37" s="31"/>
      <c r="E37" s="7"/>
      <c r="F37" s="30"/>
      <c r="G37" s="30"/>
      <c r="H37" s="353"/>
      <c r="I37" s="20"/>
      <c r="J37" s="19"/>
      <c r="K37" s="19"/>
    </row>
    <row r="38" spans="1:11" s="201" customFormat="1" ht="15.75" thickBot="1" x14ac:dyDescent="0.3">
      <c r="B38" s="230"/>
      <c r="C38" s="235">
        <v>16</v>
      </c>
      <c r="D38" s="31"/>
      <c r="E38" s="7"/>
      <c r="F38" s="30"/>
      <c r="G38" s="30"/>
      <c r="H38" s="353"/>
      <c r="I38" s="20"/>
      <c r="J38" s="19"/>
      <c r="K38" s="19"/>
    </row>
    <row r="39" spans="1:11" s="201" customFormat="1" ht="15.75" thickBot="1" x14ac:dyDescent="0.3">
      <c r="B39" s="230"/>
      <c r="C39" s="235">
        <v>17</v>
      </c>
      <c r="D39" s="31"/>
      <c r="E39" s="7"/>
      <c r="F39" s="30"/>
      <c r="G39" s="30"/>
      <c r="H39" s="353"/>
      <c r="I39" s="20"/>
      <c r="J39" s="19"/>
      <c r="K39" s="19"/>
    </row>
    <row r="40" spans="1:11" s="201" customFormat="1" ht="15.75" thickBot="1" x14ac:dyDescent="0.3">
      <c r="B40" s="230"/>
      <c r="C40" s="235">
        <v>18</v>
      </c>
      <c r="D40" s="31"/>
      <c r="E40" s="7"/>
      <c r="F40" s="30"/>
      <c r="G40" s="30"/>
      <c r="H40" s="353"/>
      <c r="I40" s="20"/>
      <c r="J40" s="19"/>
      <c r="K40" s="19"/>
    </row>
    <row r="41" spans="1:11" s="201" customFormat="1" ht="15.75" thickBot="1" x14ac:dyDescent="0.3">
      <c r="B41" s="230"/>
      <c r="C41" s="235">
        <v>19</v>
      </c>
      <c r="D41" s="31"/>
      <c r="E41" s="7"/>
      <c r="F41" s="30"/>
      <c r="G41" s="30"/>
      <c r="I41" s="20"/>
      <c r="J41" s="19"/>
      <c r="K41" s="19"/>
    </row>
    <row r="42" spans="1:11" s="201" customFormat="1" ht="15.75" thickBot="1" x14ac:dyDescent="0.3">
      <c r="B42" s="231"/>
      <c r="C42" s="235">
        <v>20</v>
      </c>
      <c r="D42" s="31"/>
      <c r="E42" s="7"/>
      <c r="F42" s="30"/>
      <c r="G42" s="30"/>
      <c r="I42" s="204"/>
      <c r="J42" s="19"/>
      <c r="K42" s="19"/>
    </row>
    <row r="43" spans="1:11" ht="36" customHeight="1" thickBot="1" x14ac:dyDescent="0.3">
      <c r="A43" s="248"/>
      <c r="B43" s="288" t="s">
        <v>34</v>
      </c>
      <c r="C43" s="289"/>
      <c r="D43" s="979" t="s">
        <v>311</v>
      </c>
      <c r="E43" s="980"/>
      <c r="F43" s="980"/>
      <c r="G43" s="980"/>
      <c r="H43" s="980"/>
      <c r="I43" s="981"/>
      <c r="J43" s="251"/>
      <c r="K43" s="251"/>
    </row>
    <row r="44" spans="1:11" ht="24.75" thickBot="1" x14ac:dyDescent="0.3">
      <c r="A44" s="248"/>
      <c r="B44" s="288" t="s">
        <v>36</v>
      </c>
      <c r="C44" s="289"/>
      <c r="D44" s="979" t="s">
        <v>278</v>
      </c>
      <c r="E44" s="980"/>
      <c r="F44" s="980"/>
      <c r="G44" s="980"/>
      <c r="H44" s="980"/>
      <c r="I44" s="981"/>
      <c r="J44" s="251"/>
      <c r="K44" s="251"/>
    </row>
    <row r="45" spans="1:11" ht="15.75" thickBot="1" x14ac:dyDescent="0.3">
      <c r="A45" s="248"/>
      <c r="B45" s="252"/>
      <c r="C45" s="253"/>
      <c r="D45" s="251"/>
      <c r="E45" s="251"/>
      <c r="F45" s="251"/>
      <c r="G45" s="251"/>
      <c r="H45" s="251"/>
      <c r="I45" s="251"/>
      <c r="J45" s="251"/>
      <c r="K45" s="251"/>
    </row>
    <row r="46" spans="1:11" ht="24" customHeight="1" thickBot="1" x14ac:dyDescent="0.3">
      <c r="A46" s="248"/>
      <c r="B46" s="967" t="s">
        <v>38</v>
      </c>
      <c r="C46" s="968"/>
      <c r="D46" s="968"/>
      <c r="E46" s="969"/>
      <c r="F46" s="251"/>
      <c r="G46" s="251"/>
      <c r="H46" s="251"/>
      <c r="I46" s="251"/>
      <c r="J46" s="251"/>
      <c r="K46" s="251"/>
    </row>
    <row r="47" spans="1:11" ht="15.75" thickBot="1" x14ac:dyDescent="0.3">
      <c r="A47" s="248"/>
      <c r="B47" s="970">
        <v>1</v>
      </c>
      <c r="C47" s="275"/>
      <c r="D47" s="292" t="s">
        <v>39</v>
      </c>
      <c r="E47" s="31"/>
      <c r="F47" s="251"/>
      <c r="G47" s="251"/>
      <c r="H47" s="251"/>
      <c r="I47" s="251"/>
      <c r="J47" s="251"/>
      <c r="K47" s="251"/>
    </row>
    <row r="48" spans="1:11" ht="15.75" thickBot="1" x14ac:dyDescent="0.3">
      <c r="A48" s="248"/>
      <c r="B48" s="971"/>
      <c r="C48" s="275"/>
      <c r="D48" s="278" t="s">
        <v>40</v>
      </c>
      <c r="E48" s="31" t="s">
        <v>2013</v>
      </c>
      <c r="F48" s="251"/>
      <c r="G48" s="251"/>
      <c r="H48" s="251"/>
      <c r="I48" s="251"/>
      <c r="J48" s="251"/>
      <c r="K48" s="251"/>
    </row>
    <row r="49" spans="1:11" ht="15.75" thickBot="1" x14ac:dyDescent="0.3">
      <c r="A49" s="248"/>
      <c r="B49" s="971"/>
      <c r="C49" s="275"/>
      <c r="D49" s="278" t="s">
        <v>41</v>
      </c>
      <c r="E49" s="31" t="s">
        <v>2014</v>
      </c>
      <c r="F49" s="251"/>
      <c r="G49" s="251"/>
      <c r="H49" s="251"/>
      <c r="I49" s="251"/>
      <c r="J49" s="251"/>
      <c r="K49" s="251"/>
    </row>
    <row r="50" spans="1:11" ht="15.75" thickBot="1" x14ac:dyDescent="0.3">
      <c r="A50" s="248"/>
      <c r="B50" s="971"/>
      <c r="C50" s="275"/>
      <c r="D50" s="278" t="s">
        <v>42</v>
      </c>
      <c r="E50" s="31" t="s">
        <v>2015</v>
      </c>
      <c r="F50" s="251"/>
      <c r="G50" s="251"/>
      <c r="H50" s="251"/>
      <c r="I50" s="251"/>
      <c r="J50" s="251"/>
      <c r="K50" s="251"/>
    </row>
    <row r="51" spans="1:11" ht="15.75" thickBot="1" x14ac:dyDescent="0.3">
      <c r="A51" s="248"/>
      <c r="B51" s="971"/>
      <c r="C51" s="275"/>
      <c r="D51" s="278" t="s">
        <v>43</v>
      </c>
      <c r="E51" s="847" t="s">
        <v>2016</v>
      </c>
      <c r="F51" s="251"/>
      <c r="G51" s="251"/>
      <c r="H51" s="251"/>
      <c r="I51" s="251"/>
      <c r="J51" s="251"/>
      <c r="K51" s="251"/>
    </row>
    <row r="52" spans="1:11" ht="15.75" thickBot="1" x14ac:dyDescent="0.3">
      <c r="A52" s="248"/>
      <c r="B52" s="971"/>
      <c r="C52" s="275"/>
      <c r="D52" s="278" t="s">
        <v>44</v>
      </c>
      <c r="E52" s="31">
        <v>5748960</v>
      </c>
      <c r="F52" s="251"/>
      <c r="G52" s="251"/>
      <c r="H52" s="251"/>
      <c r="I52" s="251"/>
      <c r="J52" s="251"/>
      <c r="K52" s="251"/>
    </row>
    <row r="53" spans="1:11" ht="15.75" thickBot="1" x14ac:dyDescent="0.3">
      <c r="A53" s="248"/>
      <c r="B53" s="972"/>
      <c r="C53" s="285"/>
      <c r="D53" s="278" t="s">
        <v>45</v>
      </c>
      <c r="E53" s="31" t="s">
        <v>2017</v>
      </c>
      <c r="F53" s="251"/>
      <c r="G53" s="251"/>
      <c r="H53" s="251"/>
      <c r="I53" s="251"/>
      <c r="J53" s="251"/>
      <c r="K53" s="251"/>
    </row>
    <row r="54" spans="1:11" ht="15.75" thickBot="1" x14ac:dyDescent="0.3">
      <c r="A54" s="248"/>
      <c r="B54" s="252"/>
      <c r="C54" s="253"/>
      <c r="D54" s="251"/>
      <c r="E54" s="251"/>
      <c r="F54" s="251"/>
      <c r="G54" s="251"/>
      <c r="H54" s="251"/>
      <c r="I54" s="251"/>
      <c r="J54" s="251"/>
      <c r="K54" s="251"/>
    </row>
    <row r="55" spans="1:11" ht="15.75" thickBot="1" x14ac:dyDescent="0.3">
      <c r="A55" s="248"/>
      <c r="B55" s="967" t="s">
        <v>46</v>
      </c>
      <c r="C55" s="968"/>
      <c r="D55" s="968"/>
      <c r="E55" s="969"/>
      <c r="F55" s="251"/>
      <c r="G55" s="251"/>
      <c r="H55" s="251"/>
      <c r="I55" s="251"/>
      <c r="J55" s="251"/>
      <c r="K55" s="251"/>
    </row>
    <row r="56" spans="1:11" ht="15.75" thickBot="1" x14ac:dyDescent="0.3">
      <c r="A56" s="248"/>
      <c r="B56" s="970">
        <v>1</v>
      </c>
      <c r="C56" s="275"/>
      <c r="D56" s="292" t="s">
        <v>39</v>
      </c>
      <c r="E56" s="236" t="s">
        <v>47</v>
      </c>
      <c r="F56" s="251"/>
      <c r="G56" s="251"/>
      <c r="H56" s="251"/>
      <c r="I56" s="251"/>
      <c r="J56" s="251"/>
      <c r="K56" s="251"/>
    </row>
    <row r="57" spans="1:11" ht="15.75" thickBot="1" x14ac:dyDescent="0.3">
      <c r="A57" s="248"/>
      <c r="B57" s="971"/>
      <c r="C57" s="275"/>
      <c r="D57" s="278" t="s">
        <v>40</v>
      </c>
      <c r="E57" s="236" t="s">
        <v>48</v>
      </c>
      <c r="F57" s="251"/>
      <c r="G57" s="251"/>
      <c r="H57" s="251"/>
      <c r="I57" s="251"/>
      <c r="J57" s="251"/>
      <c r="K57" s="251"/>
    </row>
    <row r="58" spans="1:11" ht="15.75" thickBot="1" x14ac:dyDescent="0.3">
      <c r="A58" s="248"/>
      <c r="B58" s="971"/>
      <c r="C58" s="275"/>
      <c r="D58" s="278" t="s">
        <v>41</v>
      </c>
      <c r="E58" s="318"/>
      <c r="F58" s="251"/>
      <c r="G58" s="251"/>
      <c r="H58" s="251"/>
      <c r="I58" s="251"/>
      <c r="J58" s="251"/>
      <c r="K58" s="251"/>
    </row>
    <row r="59" spans="1:11" ht="15.75" thickBot="1" x14ac:dyDescent="0.3">
      <c r="A59" s="248"/>
      <c r="B59" s="971"/>
      <c r="C59" s="275"/>
      <c r="D59" s="278" t="s">
        <v>42</v>
      </c>
      <c r="E59" s="318"/>
      <c r="F59" s="251"/>
      <c r="G59" s="251"/>
      <c r="H59" s="251"/>
      <c r="I59" s="251"/>
      <c r="J59" s="251"/>
      <c r="K59" s="251"/>
    </row>
    <row r="60" spans="1:11" ht="15.75" thickBot="1" x14ac:dyDescent="0.3">
      <c r="A60" s="248"/>
      <c r="B60" s="971"/>
      <c r="C60" s="275"/>
      <c r="D60" s="278" t="s">
        <v>43</v>
      </c>
      <c r="E60" s="318"/>
      <c r="F60" s="251"/>
      <c r="G60" s="251"/>
      <c r="H60" s="251"/>
      <c r="I60" s="251"/>
      <c r="J60" s="251"/>
      <c r="K60" s="251"/>
    </row>
    <row r="61" spans="1:11" ht="15.75" thickBot="1" x14ac:dyDescent="0.3">
      <c r="A61" s="248"/>
      <c r="B61" s="971"/>
      <c r="C61" s="275"/>
      <c r="D61" s="278" t="s">
        <v>44</v>
      </c>
      <c r="E61" s="318"/>
      <c r="F61" s="251"/>
      <c r="G61" s="251"/>
      <c r="H61" s="251"/>
      <c r="I61" s="251"/>
      <c r="J61" s="251"/>
      <c r="K61" s="251"/>
    </row>
    <row r="62" spans="1:11" ht="15.75" thickBot="1" x14ac:dyDescent="0.3">
      <c r="A62" s="248"/>
      <c r="B62" s="972"/>
      <c r="C62" s="285"/>
      <c r="D62" s="278" t="s">
        <v>45</v>
      </c>
      <c r="E62" s="318"/>
      <c r="F62" s="251"/>
      <c r="G62" s="251"/>
      <c r="H62" s="251"/>
      <c r="I62" s="251"/>
      <c r="J62" s="251"/>
      <c r="K62" s="251"/>
    </row>
    <row r="63" spans="1:11" ht="15.75" thickBot="1" x14ac:dyDescent="0.3">
      <c r="A63" s="248"/>
      <c r="B63" s="252"/>
      <c r="C63" s="253"/>
      <c r="D63" s="251"/>
      <c r="E63" s="251"/>
      <c r="F63" s="251"/>
      <c r="G63" s="251"/>
      <c r="H63" s="251"/>
      <c r="I63" s="251"/>
      <c r="J63" s="251"/>
      <c r="K63" s="251"/>
    </row>
    <row r="64" spans="1:11" ht="15" customHeight="1" thickBot="1" x14ac:dyDescent="0.3">
      <c r="A64" s="248"/>
      <c r="B64" s="294" t="s">
        <v>49</v>
      </c>
      <c r="C64" s="295"/>
      <c r="D64" s="295"/>
      <c r="E64" s="296"/>
      <c r="F64" s="248"/>
      <c r="G64" s="251"/>
      <c r="H64" s="251"/>
      <c r="I64" s="251"/>
      <c r="J64" s="251"/>
      <c r="K64" s="251"/>
    </row>
    <row r="65" spans="1:11" ht="24.75" thickBot="1" x14ac:dyDescent="0.3">
      <c r="A65" s="248"/>
      <c r="B65" s="288" t="s">
        <v>50</v>
      </c>
      <c r="C65" s="278" t="s">
        <v>51</v>
      </c>
      <c r="D65" s="278" t="s">
        <v>52</v>
      </c>
      <c r="E65" s="278" t="s">
        <v>53</v>
      </c>
      <c r="F65" s="251"/>
      <c r="G65" s="251"/>
      <c r="H65" s="251"/>
      <c r="I65" s="251"/>
      <c r="J65" s="251"/>
      <c r="K65" s="248"/>
    </row>
    <row r="66" spans="1:11" ht="96.75" thickBot="1" x14ac:dyDescent="0.3">
      <c r="A66" s="248"/>
      <c r="B66" s="298">
        <v>42401</v>
      </c>
      <c r="C66" s="278">
        <v>0.01</v>
      </c>
      <c r="D66" s="310" t="s">
        <v>312</v>
      </c>
      <c r="E66" s="278"/>
      <c r="F66" s="251"/>
      <c r="G66" s="251"/>
      <c r="H66" s="251"/>
      <c r="I66" s="251"/>
      <c r="J66" s="251"/>
      <c r="K66" s="248"/>
    </row>
    <row r="67" spans="1:11" ht="15.75" thickBot="1" x14ac:dyDescent="0.3">
      <c r="A67" s="248"/>
      <c r="B67" s="311"/>
      <c r="C67" s="312"/>
      <c r="D67" s="251"/>
      <c r="E67" s="251"/>
      <c r="F67" s="251"/>
      <c r="G67" s="251"/>
      <c r="H67" s="251"/>
      <c r="I67" s="251"/>
      <c r="J67" s="251"/>
      <c r="K67" s="251"/>
    </row>
    <row r="68" spans="1:11" x14ac:dyDescent="0.25">
      <c r="A68" s="248"/>
      <c r="B68" s="300" t="s">
        <v>55</v>
      </c>
      <c r="C68" s="301"/>
      <c r="D68" s="251"/>
      <c r="E68" s="251"/>
      <c r="F68" s="251"/>
      <c r="G68" s="251"/>
      <c r="H68" s="251"/>
      <c r="I68" s="251"/>
      <c r="J68" s="251"/>
      <c r="K68" s="251"/>
    </row>
    <row r="69" spans="1:11" x14ac:dyDescent="0.25">
      <c r="A69" s="248"/>
      <c r="B69" s="1006"/>
      <c r="C69" s="1007"/>
      <c r="D69" s="1007"/>
      <c r="E69" s="1008"/>
      <c r="F69" s="251"/>
      <c r="G69" s="251"/>
      <c r="H69" s="251"/>
      <c r="I69" s="251"/>
      <c r="J69" s="251"/>
      <c r="K69" s="251"/>
    </row>
    <row r="70" spans="1:11" ht="15.75" thickBot="1" x14ac:dyDescent="0.3">
      <c r="A70" s="248"/>
      <c r="B70" s="251"/>
      <c r="C70" s="268"/>
      <c r="D70" s="251"/>
      <c r="E70" s="251"/>
      <c r="F70" s="251"/>
      <c r="G70" s="251"/>
      <c r="H70" s="251"/>
      <c r="I70" s="251"/>
      <c r="J70" s="251"/>
      <c r="K70" s="251"/>
    </row>
    <row r="71" spans="1:11" ht="15.75" thickBot="1" x14ac:dyDescent="0.3">
      <c r="A71" s="248"/>
      <c r="B71" s="967" t="s">
        <v>56</v>
      </c>
      <c r="C71" s="968"/>
      <c r="D71" s="969"/>
      <c r="E71" s="251"/>
      <c r="F71" s="251"/>
      <c r="G71" s="251"/>
      <c r="H71" s="251"/>
      <c r="I71" s="251"/>
      <c r="J71" s="251"/>
      <c r="K71" s="251"/>
    </row>
    <row r="72" spans="1:11" ht="120.75" thickBot="1" x14ac:dyDescent="0.3">
      <c r="A72" s="248"/>
      <c r="B72" s="288" t="s">
        <v>57</v>
      </c>
      <c r="C72" s="285"/>
      <c r="D72" s="278" t="s">
        <v>281</v>
      </c>
      <c r="E72" s="251"/>
      <c r="F72" s="251"/>
      <c r="G72" s="251"/>
      <c r="H72" s="251"/>
      <c r="I72" s="251"/>
      <c r="J72" s="251"/>
      <c r="K72" s="251"/>
    </row>
    <row r="73" spans="1:11" x14ac:dyDescent="0.25">
      <c r="A73" s="248"/>
      <c r="B73" s="970" t="s">
        <v>59</v>
      </c>
      <c r="C73" s="275"/>
      <c r="D73" s="315" t="s">
        <v>60</v>
      </c>
      <c r="E73" s="251"/>
      <c r="F73" s="251"/>
      <c r="G73" s="251"/>
      <c r="H73" s="251"/>
      <c r="I73" s="251"/>
      <c r="J73" s="251"/>
      <c r="K73" s="251"/>
    </row>
    <row r="74" spans="1:11" ht="96" x14ac:dyDescent="0.25">
      <c r="A74" s="248"/>
      <c r="B74" s="971"/>
      <c r="C74" s="275"/>
      <c r="D74" s="316" t="s">
        <v>282</v>
      </c>
      <c r="E74" s="251"/>
      <c r="F74" s="251"/>
      <c r="G74" s="251"/>
      <c r="H74" s="251"/>
      <c r="I74" s="251"/>
      <c r="J74" s="251"/>
      <c r="K74" s="251"/>
    </row>
    <row r="75" spans="1:11" ht="60" x14ac:dyDescent="0.25">
      <c r="A75" s="248"/>
      <c r="B75" s="971"/>
      <c r="C75" s="275"/>
      <c r="D75" s="316" t="s">
        <v>283</v>
      </c>
      <c r="E75" s="251"/>
      <c r="F75" s="251"/>
      <c r="G75" s="251"/>
      <c r="H75" s="251"/>
      <c r="I75" s="251"/>
      <c r="J75" s="251"/>
      <c r="K75" s="251"/>
    </row>
    <row r="76" spans="1:11" x14ac:dyDescent="0.25">
      <c r="A76" s="248"/>
      <c r="B76" s="971"/>
      <c r="C76" s="275"/>
      <c r="D76" s="315" t="s">
        <v>63</v>
      </c>
      <c r="E76" s="251"/>
      <c r="F76" s="251"/>
      <c r="G76" s="251"/>
      <c r="H76" s="251"/>
      <c r="I76" s="251"/>
      <c r="J76" s="251"/>
      <c r="K76" s="251"/>
    </row>
    <row r="77" spans="1:11" ht="24" x14ac:dyDescent="0.25">
      <c r="A77" s="248"/>
      <c r="B77" s="971"/>
      <c r="C77" s="275"/>
      <c r="D77" s="316" t="s">
        <v>284</v>
      </c>
      <c r="E77" s="251"/>
      <c r="F77" s="251"/>
      <c r="G77" s="251"/>
      <c r="H77" s="251"/>
      <c r="I77" s="251"/>
      <c r="J77" s="251"/>
      <c r="K77" s="251"/>
    </row>
    <row r="78" spans="1:11" ht="48" x14ac:dyDescent="0.25">
      <c r="A78" s="248"/>
      <c r="B78" s="971"/>
      <c r="C78" s="275"/>
      <c r="D78" s="316" t="s">
        <v>285</v>
      </c>
      <c r="E78" s="251"/>
      <c r="F78" s="251"/>
      <c r="G78" s="251"/>
      <c r="H78" s="251"/>
      <c r="I78" s="251"/>
      <c r="J78" s="251"/>
      <c r="K78" s="251"/>
    </row>
    <row r="79" spans="1:11" x14ac:dyDescent="0.25">
      <c r="A79" s="248"/>
      <c r="B79" s="971"/>
      <c r="C79" s="275"/>
      <c r="D79" s="316" t="s">
        <v>286</v>
      </c>
      <c r="E79" s="251"/>
      <c r="F79" s="251"/>
      <c r="G79" s="251"/>
      <c r="H79" s="251"/>
      <c r="I79" s="251"/>
      <c r="J79" s="251"/>
      <c r="K79" s="251"/>
    </row>
    <row r="80" spans="1:11" ht="36" x14ac:dyDescent="0.25">
      <c r="A80" s="248"/>
      <c r="B80" s="971"/>
      <c r="C80" s="275"/>
      <c r="D80" s="316" t="s">
        <v>287</v>
      </c>
      <c r="E80" s="251"/>
      <c r="F80" s="251"/>
      <c r="G80" s="251"/>
      <c r="H80" s="251"/>
      <c r="I80" s="251"/>
      <c r="J80" s="251"/>
      <c r="K80" s="251"/>
    </row>
    <row r="81" spans="1:11" x14ac:dyDescent="0.25">
      <c r="A81" s="248"/>
      <c r="B81" s="971"/>
      <c r="C81" s="275"/>
      <c r="D81" s="315" t="s">
        <v>288</v>
      </c>
      <c r="E81" s="251"/>
      <c r="F81" s="251"/>
      <c r="G81" s="251"/>
      <c r="H81" s="251"/>
      <c r="I81" s="251"/>
      <c r="J81" s="251"/>
      <c r="K81" s="251"/>
    </row>
    <row r="82" spans="1:11" x14ac:dyDescent="0.25">
      <c r="A82" s="248"/>
      <c r="B82" s="971"/>
      <c r="C82" s="275"/>
      <c r="D82" s="316" t="s">
        <v>289</v>
      </c>
      <c r="E82" s="251"/>
      <c r="F82" s="251"/>
      <c r="G82" s="251"/>
      <c r="H82" s="251"/>
      <c r="I82" s="251"/>
      <c r="J82" s="251"/>
      <c r="K82" s="251"/>
    </row>
    <row r="83" spans="1:11" ht="36" x14ac:dyDescent="0.25">
      <c r="A83" s="248"/>
      <c r="B83" s="971"/>
      <c r="C83" s="275"/>
      <c r="D83" s="316" t="s">
        <v>290</v>
      </c>
      <c r="E83" s="251"/>
      <c r="F83" s="251"/>
      <c r="G83" s="251"/>
      <c r="H83" s="251"/>
      <c r="I83" s="251"/>
      <c r="J83" s="251"/>
      <c r="K83" s="251"/>
    </row>
    <row r="84" spans="1:11" ht="45.75" thickBot="1" x14ac:dyDescent="0.3">
      <c r="A84" s="248"/>
      <c r="B84" s="972"/>
      <c r="C84" s="285"/>
      <c r="D84" s="349" t="s">
        <v>291</v>
      </c>
      <c r="E84" s="251"/>
      <c r="F84" s="251"/>
      <c r="G84" s="251"/>
      <c r="H84" s="251"/>
      <c r="I84" s="251"/>
      <c r="J84" s="251"/>
      <c r="K84" s="251"/>
    </row>
    <row r="85" spans="1:11" ht="24.75" thickBot="1" x14ac:dyDescent="0.3">
      <c r="A85" s="248"/>
      <c r="B85" s="288" t="s">
        <v>72</v>
      </c>
      <c r="C85" s="285"/>
      <c r="D85" s="278"/>
      <c r="E85" s="251"/>
      <c r="F85" s="251"/>
      <c r="G85" s="251"/>
      <c r="H85" s="251"/>
      <c r="I85" s="251"/>
      <c r="J85" s="251"/>
      <c r="K85" s="251"/>
    </row>
    <row r="86" spans="1:11" ht="228" x14ac:dyDescent="0.25">
      <c r="A86" s="248"/>
      <c r="B86" s="970" t="s">
        <v>73</v>
      </c>
      <c r="C86" s="275"/>
      <c r="D86" s="316" t="s">
        <v>292</v>
      </c>
      <c r="E86" s="251"/>
      <c r="F86" s="251"/>
      <c r="G86" s="251"/>
      <c r="H86" s="251"/>
      <c r="I86" s="251"/>
      <c r="J86" s="251"/>
      <c r="K86" s="251"/>
    </row>
    <row r="87" spans="1:11" ht="180" x14ac:dyDescent="0.25">
      <c r="A87" s="248"/>
      <c r="B87" s="971"/>
      <c r="C87" s="275"/>
      <c r="D87" s="316" t="s">
        <v>293</v>
      </c>
      <c r="E87" s="251"/>
      <c r="F87" s="251"/>
      <c r="G87" s="251"/>
      <c r="H87" s="251"/>
      <c r="I87" s="251"/>
      <c r="J87" s="251"/>
      <c r="K87" s="251"/>
    </row>
    <row r="88" spans="1:11" ht="72" x14ac:dyDescent="0.25">
      <c r="A88" s="248"/>
      <c r="B88" s="971"/>
      <c r="C88" s="275"/>
      <c r="D88" s="316" t="s">
        <v>294</v>
      </c>
      <c r="E88" s="251"/>
      <c r="F88" s="251"/>
      <c r="G88" s="251"/>
      <c r="H88" s="251"/>
      <c r="I88" s="251"/>
      <c r="J88" s="251"/>
      <c r="K88" s="251"/>
    </row>
    <row r="89" spans="1:11" ht="24" x14ac:dyDescent="0.25">
      <c r="A89" s="248"/>
      <c r="B89" s="971"/>
      <c r="C89" s="275"/>
      <c r="D89" s="316" t="s">
        <v>295</v>
      </c>
      <c r="E89" s="251"/>
      <c r="F89" s="251"/>
      <c r="G89" s="251"/>
      <c r="H89" s="251"/>
      <c r="I89" s="251"/>
      <c r="J89" s="251"/>
      <c r="K89" s="251"/>
    </row>
    <row r="90" spans="1:11" ht="72" x14ac:dyDescent="0.25">
      <c r="A90" s="248"/>
      <c r="B90" s="971"/>
      <c r="C90" s="275"/>
      <c r="D90" s="350" t="s">
        <v>296</v>
      </c>
      <c r="E90" s="251"/>
      <c r="F90" s="251"/>
      <c r="G90" s="251"/>
      <c r="H90" s="251"/>
      <c r="I90" s="251"/>
      <c r="J90" s="251"/>
      <c r="K90" s="251"/>
    </row>
    <row r="91" spans="1:11" ht="84" x14ac:dyDescent="0.25">
      <c r="A91" s="248"/>
      <c r="B91" s="971"/>
      <c r="C91" s="275"/>
      <c r="D91" s="350" t="s">
        <v>297</v>
      </c>
      <c r="E91" s="251"/>
      <c r="F91" s="251"/>
      <c r="G91" s="251"/>
      <c r="H91" s="251"/>
      <c r="I91" s="251"/>
      <c r="J91" s="251"/>
      <c r="K91" s="251"/>
    </row>
    <row r="92" spans="1:11" ht="36" x14ac:dyDescent="0.25">
      <c r="A92" s="248"/>
      <c r="B92" s="971"/>
      <c r="C92" s="275"/>
      <c r="D92" s="350" t="s">
        <v>298</v>
      </c>
      <c r="E92" s="251"/>
      <c r="F92" s="251"/>
      <c r="G92" s="251"/>
      <c r="H92" s="251"/>
      <c r="I92" s="251"/>
      <c r="J92" s="251"/>
      <c r="K92" s="251"/>
    </row>
    <row r="93" spans="1:11" ht="36" x14ac:dyDescent="0.25">
      <c r="A93" s="248"/>
      <c r="B93" s="971"/>
      <c r="C93" s="275"/>
      <c r="D93" s="350" t="s">
        <v>299</v>
      </c>
      <c r="E93" s="251"/>
      <c r="F93" s="251"/>
      <c r="G93" s="251"/>
      <c r="H93" s="251"/>
      <c r="I93" s="251"/>
      <c r="J93" s="251"/>
      <c r="K93" s="251"/>
    </row>
    <row r="94" spans="1:11" ht="48" x14ac:dyDescent="0.25">
      <c r="A94" s="248"/>
      <c r="B94" s="971"/>
      <c r="C94" s="275"/>
      <c r="D94" s="350" t="s">
        <v>300</v>
      </c>
      <c r="E94" s="251"/>
      <c r="F94" s="251"/>
      <c r="G94" s="251"/>
      <c r="H94" s="251"/>
      <c r="I94" s="251"/>
      <c r="J94" s="251"/>
      <c r="K94" s="251"/>
    </row>
    <row r="95" spans="1:11" ht="60.75" thickBot="1" x14ac:dyDescent="0.3">
      <c r="A95" s="248"/>
      <c r="B95" s="972"/>
      <c r="C95" s="285"/>
      <c r="D95" s="351" t="s">
        <v>301</v>
      </c>
      <c r="E95" s="251"/>
      <c r="F95" s="251"/>
      <c r="G95" s="251"/>
      <c r="H95" s="251"/>
      <c r="I95" s="251"/>
      <c r="J95" s="251"/>
      <c r="K95" s="251"/>
    </row>
    <row r="96" spans="1:11" x14ac:dyDescent="0.25">
      <c r="A96" s="248"/>
      <c r="B96" s="970" t="s">
        <v>90</v>
      </c>
      <c r="C96" s="275"/>
      <c r="D96" s="316"/>
      <c r="E96" s="251"/>
      <c r="F96" s="251"/>
      <c r="G96" s="251"/>
      <c r="H96" s="251"/>
      <c r="I96" s="251"/>
      <c r="J96" s="251"/>
      <c r="K96" s="251"/>
    </row>
    <row r="97" spans="1:11" x14ac:dyDescent="0.25">
      <c r="A97" s="248"/>
      <c r="B97" s="971"/>
      <c r="C97" s="275"/>
      <c r="D97" s="317"/>
      <c r="E97" s="251"/>
      <c r="F97" s="251"/>
      <c r="G97" s="251"/>
      <c r="H97" s="251"/>
      <c r="I97" s="251"/>
      <c r="J97" s="251"/>
      <c r="K97" s="251"/>
    </row>
    <row r="98" spans="1:11" x14ac:dyDescent="0.25">
      <c r="A98" s="248"/>
      <c r="B98" s="971"/>
      <c r="C98" s="275"/>
      <c r="D98" s="316" t="s">
        <v>91</v>
      </c>
      <c r="E98" s="251"/>
      <c r="F98" s="251"/>
      <c r="G98" s="251"/>
      <c r="H98" s="251"/>
      <c r="I98" s="251"/>
      <c r="J98" s="251"/>
      <c r="K98" s="251"/>
    </row>
    <row r="99" spans="1:11" ht="61.5" x14ac:dyDescent="0.25">
      <c r="A99" s="248"/>
      <c r="B99" s="971"/>
      <c r="C99" s="275"/>
      <c r="D99" s="316" t="s">
        <v>302</v>
      </c>
      <c r="E99" s="251"/>
      <c r="F99" s="251"/>
      <c r="G99" s="251"/>
      <c r="H99" s="251"/>
      <c r="I99" s="251"/>
      <c r="J99" s="251"/>
      <c r="K99" s="251"/>
    </row>
    <row r="100" spans="1:11" ht="61.5" x14ac:dyDescent="0.25">
      <c r="A100" s="248"/>
      <c r="B100" s="971"/>
      <c r="C100" s="275"/>
      <c r="D100" s="316" t="s">
        <v>303</v>
      </c>
      <c r="E100" s="251"/>
      <c r="F100" s="251"/>
      <c r="G100" s="251"/>
      <c r="H100" s="251"/>
      <c r="I100" s="251"/>
      <c r="J100" s="251"/>
      <c r="K100" s="251"/>
    </row>
    <row r="101" spans="1:11" ht="62.25" thickBot="1" x14ac:dyDescent="0.3">
      <c r="A101" s="248"/>
      <c r="B101" s="972"/>
      <c r="C101" s="285"/>
      <c r="D101" s="278" t="s">
        <v>304</v>
      </c>
      <c r="E101" s="251"/>
      <c r="F101" s="251"/>
      <c r="G101" s="251"/>
      <c r="H101" s="251"/>
      <c r="I101" s="251"/>
      <c r="J101" s="251"/>
      <c r="K101" s="251"/>
    </row>
  </sheetData>
  <mergeCells count="29">
    <mergeCell ref="A1:P1"/>
    <mergeCell ref="A2:P2"/>
    <mergeCell ref="A3:P3"/>
    <mergeCell ref="A4:D4"/>
    <mergeCell ref="A5:P5"/>
    <mergeCell ref="D15:I15"/>
    <mergeCell ref="D20:I20"/>
    <mergeCell ref="D43:I43"/>
    <mergeCell ref="E21:E22"/>
    <mergeCell ref="B15:B20"/>
    <mergeCell ref="F21:F22"/>
    <mergeCell ref="G21:G22"/>
    <mergeCell ref="B71:D71"/>
    <mergeCell ref="B73:B84"/>
    <mergeCell ref="B86:B95"/>
    <mergeCell ref="B96:B101"/>
    <mergeCell ref="C21:C22"/>
    <mergeCell ref="D21:D22"/>
    <mergeCell ref="B56:B62"/>
    <mergeCell ref="B69:E69"/>
    <mergeCell ref="D44:I44"/>
    <mergeCell ref="B46:E46"/>
    <mergeCell ref="B47:B53"/>
    <mergeCell ref="B55:E55"/>
    <mergeCell ref="B10:D10"/>
    <mergeCell ref="F10:S10"/>
    <mergeCell ref="F11:S11"/>
    <mergeCell ref="E12:R12"/>
    <mergeCell ref="E13:R13"/>
  </mergeCells>
  <conditionalFormatting sqref="F10">
    <cfRule type="notContainsBlanks" dxfId="104" priority="4">
      <formula>LEN(TRIM(F10))&gt;0</formula>
    </cfRule>
  </conditionalFormatting>
  <conditionalFormatting sqref="F11:S11">
    <cfRule type="expression" dxfId="103" priority="2">
      <formula>E11="NO SE REPORTA"</formula>
    </cfRule>
    <cfRule type="expression" dxfId="102" priority="3">
      <formula>E10="NO APLICA"</formula>
    </cfRule>
  </conditionalFormatting>
  <conditionalFormatting sqref="E12:R12">
    <cfRule type="expression" dxfId="101"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7:H18 E23:E42">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84" r:id="rId1" display="http://cambioclimatico.minambiente.gov.co/"/>
    <hyperlink ref="B9" location="'ANEXO 3'!A1" display="VOLVER AL INDICE"/>
    <hyperlink ref="E51" r:id="rId2"/>
  </hyperlinks>
  <pageMargins left="0.25" right="0.25" top="0.75" bottom="0.75" header="0.3" footer="0.3"/>
  <pageSetup paperSize="178" orientation="landscape" horizontalDpi="1200" verticalDpi="1200"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99"/>
  <sheetViews>
    <sheetView showGridLines="0" topLeftCell="A35" zoomScale="98" zoomScaleNormal="98" workbookViewId="0">
      <selection activeCell="E42" sqref="E42:E48"/>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314</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row>
    <row r="7" spans="1:21" ht="15.75" thickBot="1" x14ac:dyDescent="0.3">
      <c r="A7" s="248"/>
      <c r="B7" s="254"/>
      <c r="C7" s="255"/>
      <c r="D7" s="251"/>
      <c r="E7" s="256"/>
      <c r="F7" s="251" t="s">
        <v>129</v>
      </c>
      <c r="G7" s="251"/>
      <c r="H7" s="251"/>
      <c r="I7" s="251"/>
      <c r="J7" s="251"/>
      <c r="K7" s="251"/>
    </row>
    <row r="8" spans="1:21" ht="15.75" thickBot="1" x14ac:dyDescent="0.3">
      <c r="A8" s="248"/>
      <c r="B8" s="264" t="s">
        <v>1183</v>
      </c>
      <c r="C8" s="265">
        <v>2020</v>
      </c>
      <c r="D8" s="260" t="str">
        <f>IF(E10="NO APLICA","NO APLICA",IF(E11="NO SE REPORTA","SIN INFORMACION",+E19))</f>
        <v>N.A.</v>
      </c>
      <c r="E8" s="267"/>
      <c r="F8" s="251" t="s">
        <v>130</v>
      </c>
      <c r="G8" s="251"/>
      <c r="H8" s="251"/>
      <c r="I8" s="251"/>
      <c r="J8" s="251"/>
      <c r="K8" s="251"/>
    </row>
    <row r="9" spans="1:21" x14ac:dyDescent="0.25">
      <c r="A9" s="248"/>
      <c r="B9" s="513" t="s">
        <v>1184</v>
      </c>
      <c r="C9" s="268"/>
      <c r="D9" s="251"/>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268"/>
      <c r="D14" s="251"/>
      <c r="E14" s="251"/>
      <c r="F14" s="251"/>
      <c r="G14" s="251"/>
      <c r="H14" s="251"/>
      <c r="I14" s="251"/>
      <c r="J14" s="251"/>
      <c r="K14" s="251"/>
    </row>
    <row r="15" spans="1:21" ht="15.6" customHeight="1" thickTop="1" thickBot="1" x14ac:dyDescent="0.3">
      <c r="A15" s="248"/>
      <c r="B15" s="1056" t="s">
        <v>2</v>
      </c>
      <c r="C15" s="271"/>
      <c r="D15" s="952" t="s">
        <v>336</v>
      </c>
      <c r="E15" s="953"/>
      <c r="F15" s="953"/>
      <c r="G15" s="953"/>
      <c r="H15" s="953"/>
      <c r="I15" s="953"/>
      <c r="J15" s="953"/>
      <c r="K15" s="954"/>
    </row>
    <row r="16" spans="1:21" ht="15.75" thickBot="1" x14ac:dyDescent="0.3">
      <c r="A16" s="201"/>
      <c r="B16" s="947"/>
      <c r="C16" s="282" t="s">
        <v>19</v>
      </c>
      <c r="D16" s="276" t="s">
        <v>1191</v>
      </c>
      <c r="E16" s="276" t="s">
        <v>20</v>
      </c>
      <c r="F16" s="276" t="s">
        <v>21</v>
      </c>
      <c r="G16" s="276" t="s">
        <v>22</v>
      </c>
      <c r="H16" s="276" t="s">
        <v>23</v>
      </c>
      <c r="I16" s="232"/>
      <c r="J16" s="201"/>
      <c r="K16" s="277"/>
    </row>
    <row r="17" spans="1:11" ht="24.75" thickBot="1" x14ac:dyDescent="0.3">
      <c r="A17" s="248"/>
      <c r="B17" s="947"/>
      <c r="C17" s="285" t="s">
        <v>152</v>
      </c>
      <c r="D17" s="278" t="s">
        <v>337</v>
      </c>
      <c r="E17" s="220">
        <v>0</v>
      </c>
      <c r="F17" s="220"/>
      <c r="G17" s="220"/>
      <c r="H17" s="220"/>
      <c r="I17" s="202"/>
      <c r="J17" s="201"/>
      <c r="K17" s="277"/>
    </row>
    <row r="18" spans="1:11" ht="24.75" thickBot="1" x14ac:dyDescent="0.3">
      <c r="A18" s="248"/>
      <c r="B18" s="947"/>
      <c r="C18" s="285" t="s">
        <v>154</v>
      </c>
      <c r="D18" s="278" t="s">
        <v>338</v>
      </c>
      <c r="E18" s="220">
        <v>0</v>
      </c>
      <c r="F18" s="220"/>
      <c r="G18" s="220"/>
      <c r="H18" s="220"/>
      <c r="I18" s="202"/>
      <c r="J18" s="201"/>
      <c r="K18" s="277"/>
    </row>
    <row r="19" spans="1:11" ht="24.75" thickBot="1" x14ac:dyDescent="0.3">
      <c r="A19" s="248"/>
      <c r="B19" s="947"/>
      <c r="C19" s="285" t="s">
        <v>156</v>
      </c>
      <c r="D19" s="278" t="s">
        <v>339</v>
      </c>
      <c r="E19" s="198" t="str">
        <f>IFERROR(E18/E17,"N.A.")</f>
        <v>N.A.</v>
      </c>
      <c r="F19" s="198" t="str">
        <f>IFERROR(F18/F17,"N.A.")</f>
        <v>N.A.</v>
      </c>
      <c r="G19" s="198" t="str">
        <f>IFERROR(G18/G17,"N.A.")</f>
        <v>N.A.</v>
      </c>
      <c r="H19" s="198" t="str">
        <f>IFERROR(H18/H17,"N.A.")</f>
        <v>N.A.</v>
      </c>
      <c r="I19" s="198"/>
      <c r="J19" s="248"/>
      <c r="K19" s="277"/>
    </row>
    <row r="20" spans="1:11" x14ac:dyDescent="0.25">
      <c r="A20" s="248"/>
      <c r="B20" s="340"/>
      <c r="C20" s="279"/>
      <c r="D20" s="1057" t="s">
        <v>1190</v>
      </c>
      <c r="E20" s="1058"/>
      <c r="F20" s="1058"/>
      <c r="G20" s="1058"/>
      <c r="H20" s="1058"/>
      <c r="I20" s="1058"/>
      <c r="J20" s="1058"/>
      <c r="K20" s="1059"/>
    </row>
    <row r="21" spans="1:11" x14ac:dyDescent="0.25">
      <c r="A21" s="248"/>
      <c r="B21" s="340"/>
      <c r="C21" s="279"/>
      <c r="D21" s="955" t="s">
        <v>246</v>
      </c>
      <c r="E21" s="1004"/>
      <c r="F21" s="1004"/>
      <c r="G21" s="1004"/>
      <c r="H21" s="1004"/>
      <c r="I21" s="1004"/>
      <c r="J21" s="1004"/>
      <c r="K21" s="957"/>
    </row>
    <row r="22" spans="1:11" x14ac:dyDescent="0.25">
      <c r="A22" s="248"/>
      <c r="B22" s="340"/>
      <c r="C22" s="279"/>
      <c r="D22" s="955" t="s">
        <v>333</v>
      </c>
      <c r="E22" s="1004"/>
      <c r="F22" s="1004"/>
      <c r="G22" s="1004"/>
      <c r="H22" s="1004"/>
      <c r="I22" s="1004"/>
      <c r="J22" s="1004"/>
      <c r="K22" s="957"/>
    </row>
    <row r="23" spans="1:11" ht="15.75" thickBot="1" x14ac:dyDescent="0.3">
      <c r="A23" s="248"/>
      <c r="B23" s="340"/>
      <c r="C23" s="279"/>
      <c r="D23" s="982" t="s">
        <v>340</v>
      </c>
      <c r="E23" s="983"/>
      <c r="F23" s="983"/>
      <c r="G23" s="983"/>
      <c r="H23" s="983"/>
      <c r="I23" s="983"/>
      <c r="J23" s="983"/>
      <c r="K23" s="984"/>
    </row>
    <row r="24" spans="1:11" ht="36.75" thickBot="1" x14ac:dyDescent="0.3">
      <c r="A24" s="248"/>
      <c r="B24" s="340"/>
      <c r="C24" s="282" t="s">
        <v>19</v>
      </c>
      <c r="D24" s="276" t="s">
        <v>270</v>
      </c>
      <c r="E24" s="276" t="s">
        <v>341</v>
      </c>
      <c r="F24" s="276" t="s">
        <v>342</v>
      </c>
      <c r="G24" s="276" t="s">
        <v>343</v>
      </c>
      <c r="H24" s="276" t="s">
        <v>344</v>
      </c>
      <c r="I24" s="276" t="s">
        <v>274</v>
      </c>
      <c r="J24" s="276" t="s">
        <v>275</v>
      </c>
      <c r="K24" s="438" t="s">
        <v>55</v>
      </c>
    </row>
    <row r="25" spans="1:11" s="201" customFormat="1" ht="15.75" thickBot="1" x14ac:dyDescent="0.3">
      <c r="B25" s="230"/>
      <c r="C25" s="235">
        <v>1</v>
      </c>
      <c r="D25" s="31"/>
      <c r="E25" s="31"/>
      <c r="F25" s="220"/>
      <c r="G25" s="220"/>
      <c r="H25" s="220"/>
      <c r="I25" s="220"/>
      <c r="J25" s="220"/>
      <c r="K25" s="220"/>
    </row>
    <row r="26" spans="1:11" s="201" customFormat="1" ht="15.75" thickBot="1" x14ac:dyDescent="0.3">
      <c r="B26" s="230"/>
      <c r="C26" s="235">
        <v>2</v>
      </c>
      <c r="D26" s="31"/>
      <c r="E26" s="31"/>
      <c r="F26" s="220"/>
      <c r="G26" s="220"/>
      <c r="H26" s="220"/>
      <c r="I26" s="220"/>
      <c r="J26" s="220"/>
      <c r="K26" s="220"/>
    </row>
    <row r="27" spans="1:11" s="201" customFormat="1" ht="15.75" thickBot="1" x14ac:dyDescent="0.3">
      <c r="B27" s="230"/>
      <c r="C27" s="235">
        <v>3</v>
      </c>
      <c r="D27" s="31"/>
      <c r="E27" s="31"/>
      <c r="F27" s="220"/>
      <c r="G27" s="220"/>
      <c r="H27" s="220"/>
      <c r="I27" s="220"/>
      <c r="J27" s="220"/>
      <c r="K27" s="220"/>
    </row>
    <row r="28" spans="1:11" s="201" customFormat="1" ht="15.75" thickBot="1" x14ac:dyDescent="0.3">
      <c r="B28" s="230"/>
      <c r="C28" s="235">
        <v>4</v>
      </c>
      <c r="D28" s="31"/>
      <c r="E28" s="31"/>
      <c r="F28" s="220"/>
      <c r="G28" s="220"/>
      <c r="H28" s="220"/>
      <c r="I28" s="220"/>
      <c r="J28" s="220"/>
      <c r="K28" s="220"/>
    </row>
    <row r="29" spans="1:11" s="201" customFormat="1" ht="15.75" thickBot="1" x14ac:dyDescent="0.3">
      <c r="B29" s="230"/>
      <c r="C29" s="235">
        <v>5</v>
      </c>
      <c r="D29" s="31"/>
      <c r="E29" s="31"/>
      <c r="F29" s="220"/>
      <c r="G29" s="220"/>
      <c r="H29" s="220"/>
      <c r="I29" s="220"/>
      <c r="J29" s="220"/>
      <c r="K29" s="220"/>
    </row>
    <row r="30" spans="1:11" s="201" customFormat="1" ht="15.75" thickBot="1" x14ac:dyDescent="0.3">
      <c r="B30" s="230"/>
      <c r="C30" s="235">
        <v>6</v>
      </c>
      <c r="D30" s="31"/>
      <c r="E30" s="31"/>
      <c r="F30" s="220"/>
      <c r="G30" s="220"/>
      <c r="H30" s="220"/>
      <c r="I30" s="220"/>
      <c r="J30" s="220"/>
      <c r="K30" s="220"/>
    </row>
    <row r="31" spans="1:11" s="201" customFormat="1" ht="15.75" thickBot="1" x14ac:dyDescent="0.3">
      <c r="B31" s="230"/>
      <c r="C31" s="235">
        <v>7</v>
      </c>
      <c r="D31" s="31"/>
      <c r="E31" s="31"/>
      <c r="F31" s="220"/>
      <c r="G31" s="220"/>
      <c r="H31" s="220"/>
      <c r="I31" s="220"/>
      <c r="J31" s="220"/>
      <c r="K31" s="220"/>
    </row>
    <row r="32" spans="1:11" s="201" customFormat="1" ht="15.75" thickBot="1" x14ac:dyDescent="0.3">
      <c r="B32" s="230"/>
      <c r="C32" s="235">
        <v>8</v>
      </c>
      <c r="D32" s="31"/>
      <c r="E32" s="31"/>
      <c r="F32" s="220"/>
      <c r="G32" s="220"/>
      <c r="H32" s="220"/>
      <c r="I32" s="220"/>
      <c r="J32" s="220"/>
      <c r="K32" s="220"/>
    </row>
    <row r="33" spans="1:11" s="201" customFormat="1" ht="15.75" thickBot="1" x14ac:dyDescent="0.3">
      <c r="B33" s="230"/>
      <c r="C33" s="235">
        <v>9</v>
      </c>
      <c r="D33" s="31"/>
      <c r="E33" s="31"/>
      <c r="F33" s="220"/>
      <c r="G33" s="220"/>
      <c r="H33" s="220"/>
      <c r="I33" s="220"/>
      <c r="J33" s="220"/>
      <c r="K33" s="220"/>
    </row>
    <row r="34" spans="1:11" s="201" customFormat="1" ht="15.75" thickBot="1" x14ac:dyDescent="0.3">
      <c r="B34" s="230"/>
      <c r="C34" s="235">
        <v>10</v>
      </c>
      <c r="D34" s="31"/>
      <c r="E34" s="31"/>
      <c r="F34" s="220"/>
      <c r="G34" s="220"/>
      <c r="H34" s="220"/>
      <c r="I34" s="220"/>
      <c r="J34" s="220"/>
      <c r="K34" s="220"/>
    </row>
    <row r="35" spans="1:11" s="201" customFormat="1" ht="15.75" thickBot="1" x14ac:dyDescent="0.3">
      <c r="B35" s="230"/>
      <c r="C35" s="235">
        <v>11</v>
      </c>
      <c r="D35" s="31"/>
      <c r="E35" s="31"/>
      <c r="F35" s="220"/>
      <c r="G35" s="220"/>
      <c r="H35" s="220"/>
      <c r="I35" s="220"/>
      <c r="J35" s="220"/>
      <c r="K35" s="220"/>
    </row>
    <row r="36" spans="1:11" s="201" customFormat="1" ht="15.75" thickBot="1" x14ac:dyDescent="0.3">
      <c r="B36" s="230"/>
      <c r="C36" s="235">
        <v>12</v>
      </c>
      <c r="D36" s="31"/>
      <c r="E36" s="31"/>
      <c r="F36" s="220"/>
      <c r="G36" s="220"/>
      <c r="H36" s="220"/>
      <c r="I36" s="220"/>
      <c r="J36" s="220"/>
      <c r="K36" s="220"/>
    </row>
    <row r="37" spans="1:11" ht="15.75" thickBot="1" x14ac:dyDescent="0.3">
      <c r="A37" s="248"/>
      <c r="B37" s="288"/>
      <c r="C37" s="285"/>
      <c r="D37" s="278" t="s">
        <v>151</v>
      </c>
      <c r="E37" s="278"/>
      <c r="F37" s="354">
        <f>SUM(F25:F36)</f>
        <v>0</v>
      </c>
      <c r="G37" s="354">
        <f>SUM(G25:G36)</f>
        <v>0</v>
      </c>
      <c r="H37" s="354">
        <f>SUM(H25:H36)</f>
        <v>0</v>
      </c>
      <c r="I37" s="354">
        <f>SUM(I25:I36)</f>
        <v>0</v>
      </c>
      <c r="J37" s="354">
        <f>SUM(J25:J36)</f>
        <v>0</v>
      </c>
      <c r="K37" s="355"/>
    </row>
    <row r="38" spans="1:11" ht="24" customHeight="1" thickBot="1" x14ac:dyDescent="0.3">
      <c r="A38" s="248"/>
      <c r="B38" s="356" t="s">
        <v>34</v>
      </c>
      <c r="C38" s="357"/>
      <c r="D38" s="979" t="s">
        <v>345</v>
      </c>
      <c r="E38" s="980"/>
      <c r="F38" s="980"/>
      <c r="G38" s="980"/>
      <c r="H38" s="980"/>
      <c r="I38" s="980"/>
      <c r="J38" s="980"/>
      <c r="K38" s="981"/>
    </row>
    <row r="39" spans="1:11" ht="24" customHeight="1" thickBot="1" x14ac:dyDescent="0.3">
      <c r="A39" s="248"/>
      <c r="B39" s="356" t="s">
        <v>36</v>
      </c>
      <c r="C39" s="357"/>
      <c r="D39" s="979" t="s">
        <v>346</v>
      </c>
      <c r="E39" s="980"/>
      <c r="F39" s="980"/>
      <c r="G39" s="980"/>
      <c r="H39" s="980"/>
      <c r="I39" s="980"/>
      <c r="J39" s="980"/>
      <c r="K39" s="981"/>
    </row>
    <row r="40" spans="1:11" ht="15.75" thickBot="1" x14ac:dyDescent="0.3">
      <c r="A40" s="248"/>
      <c r="B40" s="252"/>
      <c r="C40" s="253"/>
      <c r="D40" s="251"/>
      <c r="E40" s="251"/>
      <c r="F40" s="251"/>
      <c r="G40" s="251"/>
      <c r="H40" s="251"/>
      <c r="I40" s="251"/>
      <c r="J40" s="251"/>
      <c r="K40" s="251"/>
    </row>
    <row r="41" spans="1:11" ht="24" customHeight="1" thickBot="1" x14ac:dyDescent="0.3">
      <c r="A41" s="248"/>
      <c r="B41" s="967" t="s">
        <v>38</v>
      </c>
      <c r="C41" s="968"/>
      <c r="D41" s="968"/>
      <c r="E41" s="969"/>
      <c r="F41" s="251"/>
      <c r="G41" s="251"/>
      <c r="H41" s="251"/>
      <c r="I41" s="251"/>
      <c r="J41" s="251"/>
      <c r="K41" s="251"/>
    </row>
    <row r="42" spans="1:11" ht="15.75" thickBot="1" x14ac:dyDescent="0.3">
      <c r="A42" s="248"/>
      <c r="B42" s="970">
        <v>1</v>
      </c>
      <c r="C42" s="275"/>
      <c r="D42" s="292" t="s">
        <v>39</v>
      </c>
      <c r="E42" s="31" t="s">
        <v>2068</v>
      </c>
      <c r="F42" s="251"/>
      <c r="G42" s="251"/>
      <c r="H42" s="251"/>
      <c r="I42" s="251"/>
      <c r="J42" s="251"/>
      <c r="K42" s="251"/>
    </row>
    <row r="43" spans="1:11" ht="15.75" thickBot="1" x14ac:dyDescent="0.3">
      <c r="A43" s="248"/>
      <c r="B43" s="971"/>
      <c r="C43" s="275"/>
      <c r="D43" s="278" t="s">
        <v>40</v>
      </c>
      <c r="E43" s="31" t="s">
        <v>1990</v>
      </c>
      <c r="F43" s="251"/>
      <c r="G43" s="251"/>
      <c r="H43" s="251"/>
      <c r="I43" s="251"/>
      <c r="J43" s="251"/>
      <c r="K43" s="251"/>
    </row>
    <row r="44" spans="1:11" ht="15.75" thickBot="1" x14ac:dyDescent="0.3">
      <c r="A44" s="248"/>
      <c r="B44" s="971"/>
      <c r="C44" s="275"/>
      <c r="D44" s="278" t="s">
        <v>41</v>
      </c>
      <c r="E44" s="31" t="s">
        <v>2018</v>
      </c>
      <c r="F44" s="251"/>
      <c r="G44" s="251"/>
      <c r="H44" s="251"/>
      <c r="I44" s="251"/>
      <c r="J44" s="251"/>
      <c r="K44" s="251"/>
    </row>
    <row r="45" spans="1:11" ht="15.75" thickBot="1" x14ac:dyDescent="0.3">
      <c r="A45" s="248"/>
      <c r="B45" s="971"/>
      <c r="C45" s="275"/>
      <c r="D45" s="278" t="s">
        <v>42</v>
      </c>
      <c r="E45" s="31" t="s">
        <v>2019</v>
      </c>
      <c r="F45" s="251"/>
      <c r="G45" s="251"/>
      <c r="H45" s="251"/>
      <c r="I45" s="251"/>
      <c r="J45" s="251"/>
      <c r="K45" s="251"/>
    </row>
    <row r="46" spans="1:11" ht="15.75" thickBot="1" x14ac:dyDescent="0.3">
      <c r="A46" s="248"/>
      <c r="B46" s="971"/>
      <c r="C46" s="275"/>
      <c r="D46" s="278" t="s">
        <v>43</v>
      </c>
      <c r="E46" s="847" t="s">
        <v>2020</v>
      </c>
      <c r="F46" s="251"/>
      <c r="G46" s="251"/>
      <c r="H46" s="251"/>
      <c r="I46" s="251"/>
      <c r="J46" s="251"/>
      <c r="K46" s="251"/>
    </row>
    <row r="47" spans="1:11" ht="15.75" thickBot="1" x14ac:dyDescent="0.3">
      <c r="A47" s="248"/>
      <c r="B47" s="971"/>
      <c r="C47" s="275"/>
      <c r="D47" s="278" t="s">
        <v>44</v>
      </c>
      <c r="E47" s="31">
        <v>5748960</v>
      </c>
      <c r="F47" s="251"/>
      <c r="G47" s="251"/>
      <c r="H47" s="251"/>
      <c r="I47" s="251"/>
      <c r="J47" s="251"/>
      <c r="K47" s="251"/>
    </row>
    <row r="48" spans="1:11" ht="15.75" thickBot="1" x14ac:dyDescent="0.3">
      <c r="A48" s="248"/>
      <c r="B48" s="972"/>
      <c r="C48" s="285"/>
      <c r="D48" s="278" t="s">
        <v>45</v>
      </c>
      <c r="E48" s="31" t="s">
        <v>2006</v>
      </c>
      <c r="F48" s="251"/>
      <c r="G48" s="251"/>
      <c r="H48" s="251"/>
      <c r="I48" s="251"/>
      <c r="J48" s="251"/>
      <c r="K48" s="251"/>
    </row>
    <row r="49" spans="1:11" ht="15.75" thickBot="1" x14ac:dyDescent="0.3">
      <c r="A49" s="248"/>
      <c r="B49" s="252"/>
      <c r="C49" s="253"/>
      <c r="D49" s="251"/>
      <c r="E49" s="251"/>
      <c r="F49" s="251"/>
      <c r="G49" s="251"/>
      <c r="H49" s="251"/>
      <c r="I49" s="251"/>
      <c r="J49" s="251"/>
      <c r="K49" s="251"/>
    </row>
    <row r="50" spans="1:11" ht="15.75" thickBot="1" x14ac:dyDescent="0.3">
      <c r="A50" s="248"/>
      <c r="B50" s="967" t="s">
        <v>46</v>
      </c>
      <c r="C50" s="968"/>
      <c r="D50" s="968"/>
      <c r="E50" s="969"/>
      <c r="F50" s="251"/>
      <c r="G50" s="251"/>
      <c r="H50" s="251"/>
      <c r="I50" s="251"/>
      <c r="J50" s="251"/>
      <c r="K50" s="251"/>
    </row>
    <row r="51" spans="1:11" ht="15.75" thickBot="1" x14ac:dyDescent="0.3">
      <c r="A51" s="248"/>
      <c r="B51" s="970">
        <v>1</v>
      </c>
      <c r="C51" s="275"/>
      <c r="D51" s="292" t="s">
        <v>39</v>
      </c>
      <c r="E51" s="448" t="s">
        <v>47</v>
      </c>
      <c r="F51" s="251"/>
      <c r="G51" s="251"/>
      <c r="H51" s="251"/>
      <c r="I51" s="251"/>
      <c r="J51" s="251"/>
      <c r="K51" s="251"/>
    </row>
    <row r="52" spans="1:11" ht="15.75" thickBot="1" x14ac:dyDescent="0.3">
      <c r="A52" s="248"/>
      <c r="B52" s="971"/>
      <c r="C52" s="275"/>
      <c r="D52" s="278" t="s">
        <v>40</v>
      </c>
      <c r="E52" s="448" t="s">
        <v>160</v>
      </c>
      <c r="F52" s="251"/>
      <c r="G52" s="251"/>
      <c r="H52" s="251"/>
      <c r="I52" s="251"/>
      <c r="J52" s="251"/>
      <c r="K52" s="251"/>
    </row>
    <row r="53" spans="1:11" ht="15.75" thickBot="1" x14ac:dyDescent="0.3">
      <c r="A53" s="248"/>
      <c r="B53" s="971"/>
      <c r="C53" s="275"/>
      <c r="D53" s="278" t="s">
        <v>41</v>
      </c>
      <c r="E53" s="318"/>
      <c r="F53" s="251"/>
      <c r="G53" s="251"/>
      <c r="H53" s="251"/>
      <c r="I53" s="251"/>
      <c r="J53" s="251"/>
      <c r="K53" s="251"/>
    </row>
    <row r="54" spans="1:11" ht="15.75" thickBot="1" x14ac:dyDescent="0.3">
      <c r="A54" s="248"/>
      <c r="B54" s="971"/>
      <c r="C54" s="275"/>
      <c r="D54" s="278" t="s">
        <v>42</v>
      </c>
      <c r="E54" s="318"/>
      <c r="F54" s="251"/>
      <c r="G54" s="251"/>
      <c r="H54" s="251"/>
      <c r="I54" s="251"/>
      <c r="J54" s="251"/>
      <c r="K54" s="251"/>
    </row>
    <row r="55" spans="1:11" ht="15.75" thickBot="1" x14ac:dyDescent="0.3">
      <c r="A55" s="248"/>
      <c r="B55" s="971"/>
      <c r="C55" s="275"/>
      <c r="D55" s="278" t="s">
        <v>43</v>
      </c>
      <c r="E55" s="318"/>
      <c r="F55" s="251"/>
      <c r="G55" s="251"/>
      <c r="H55" s="251"/>
      <c r="I55" s="251"/>
      <c r="J55" s="251"/>
      <c r="K55" s="251"/>
    </row>
    <row r="56" spans="1:11" ht="15.75" thickBot="1" x14ac:dyDescent="0.3">
      <c r="A56" s="248"/>
      <c r="B56" s="971"/>
      <c r="C56" s="275"/>
      <c r="D56" s="278" t="s">
        <v>44</v>
      </c>
      <c r="E56" s="318"/>
      <c r="F56" s="251"/>
      <c r="G56" s="251"/>
      <c r="H56" s="251"/>
      <c r="I56" s="251"/>
      <c r="J56" s="251"/>
      <c r="K56" s="251"/>
    </row>
    <row r="57" spans="1:11" ht="15.75" thickBot="1" x14ac:dyDescent="0.3">
      <c r="A57" s="248"/>
      <c r="B57" s="972"/>
      <c r="C57" s="285"/>
      <c r="D57" s="278" t="s">
        <v>45</v>
      </c>
      <c r="E57" s="318"/>
      <c r="F57" s="251"/>
      <c r="G57" s="251"/>
      <c r="H57" s="251"/>
      <c r="I57" s="251"/>
      <c r="J57" s="251"/>
      <c r="K57" s="251"/>
    </row>
    <row r="58" spans="1:11" ht="15.75" thickBot="1" x14ac:dyDescent="0.3">
      <c r="A58" s="248"/>
      <c r="B58" s="252"/>
      <c r="C58" s="253"/>
      <c r="D58" s="251"/>
      <c r="E58" s="251"/>
      <c r="F58" s="251"/>
      <c r="G58" s="251"/>
      <c r="H58" s="251"/>
      <c r="I58" s="251"/>
      <c r="J58" s="251"/>
      <c r="K58" s="251"/>
    </row>
    <row r="59" spans="1:11" ht="15" customHeight="1" thickBot="1" x14ac:dyDescent="0.3">
      <c r="A59" s="248"/>
      <c r="B59" s="294" t="s">
        <v>49</v>
      </c>
      <c r="C59" s="295"/>
      <c r="D59" s="295"/>
      <c r="E59" s="296"/>
      <c r="F59" s="248"/>
      <c r="G59" s="251"/>
      <c r="H59" s="251"/>
      <c r="I59" s="251"/>
      <c r="J59" s="251"/>
      <c r="K59" s="251"/>
    </row>
    <row r="60" spans="1:11" ht="24.75" thickBot="1" x14ac:dyDescent="0.3">
      <c r="A60" s="248"/>
      <c r="B60" s="288" t="s">
        <v>50</v>
      </c>
      <c r="C60" s="278" t="s">
        <v>51</v>
      </c>
      <c r="D60" s="278" t="s">
        <v>52</v>
      </c>
      <c r="E60" s="278" t="s">
        <v>53</v>
      </c>
      <c r="F60" s="251"/>
      <c r="G60" s="251"/>
      <c r="H60" s="251"/>
      <c r="I60" s="251"/>
      <c r="J60" s="251"/>
      <c r="K60" s="248"/>
    </row>
    <row r="61" spans="1:11" ht="72.75" thickBot="1" x14ac:dyDescent="0.3">
      <c r="A61" s="248"/>
      <c r="B61" s="298">
        <v>42401</v>
      </c>
      <c r="C61" s="278">
        <v>0.01</v>
      </c>
      <c r="D61" s="299" t="s">
        <v>347</v>
      </c>
      <c r="E61" s="278"/>
      <c r="F61" s="251"/>
      <c r="G61" s="251"/>
      <c r="H61" s="251"/>
      <c r="I61" s="251"/>
      <c r="J61" s="251"/>
      <c r="K61" s="248"/>
    </row>
    <row r="62" spans="1:11" ht="15.75" thickBot="1" x14ac:dyDescent="0.3">
      <c r="A62" s="248"/>
      <c r="B62" s="311"/>
      <c r="C62" s="312"/>
      <c r="D62" s="251"/>
      <c r="E62" s="251"/>
      <c r="F62" s="251"/>
      <c r="G62" s="251"/>
      <c r="H62" s="251"/>
      <c r="I62" s="251"/>
      <c r="J62" s="251"/>
      <c r="K62" s="251"/>
    </row>
    <row r="63" spans="1:11" ht="15.75" thickBot="1" x14ac:dyDescent="0.3">
      <c r="A63" s="248"/>
      <c r="B63" s="338" t="s">
        <v>55</v>
      </c>
      <c r="C63" s="301"/>
      <c r="D63" s="251"/>
      <c r="E63" s="251"/>
      <c r="F63" s="251"/>
      <c r="G63" s="251"/>
      <c r="H63" s="251"/>
      <c r="I63" s="251"/>
      <c r="J63" s="251"/>
      <c r="K63" s="251"/>
    </row>
    <row r="64" spans="1:11" x14ac:dyDescent="0.25">
      <c r="A64" s="248"/>
      <c r="B64" s="1020"/>
      <c r="C64" s="1021"/>
      <c r="D64" s="1021"/>
      <c r="E64" s="1021"/>
      <c r="F64" s="251"/>
      <c r="G64" s="251"/>
      <c r="H64" s="251"/>
      <c r="I64" s="251"/>
      <c r="J64" s="251"/>
      <c r="K64" s="251"/>
    </row>
    <row r="65" spans="1:11" x14ac:dyDescent="0.25">
      <c r="A65" s="248"/>
      <c r="B65" s="1020"/>
      <c r="C65" s="1021"/>
      <c r="D65" s="1021"/>
      <c r="E65" s="1021"/>
      <c r="F65" s="251"/>
      <c r="G65" s="251"/>
      <c r="H65" s="251"/>
      <c r="I65" s="251"/>
      <c r="J65" s="251"/>
      <c r="K65" s="251"/>
    </row>
    <row r="66" spans="1:11" ht="15.75" thickBot="1" x14ac:dyDescent="0.3">
      <c r="A66" s="248"/>
      <c r="B66" s="251"/>
      <c r="C66" s="268"/>
      <c r="D66" s="251"/>
      <c r="E66" s="251"/>
      <c r="F66" s="251"/>
      <c r="G66" s="251"/>
      <c r="H66" s="251"/>
      <c r="I66" s="251"/>
      <c r="J66" s="251"/>
      <c r="K66" s="251"/>
    </row>
    <row r="67" spans="1:11" ht="24.75" thickBot="1" x14ac:dyDescent="0.3">
      <c r="A67" s="248"/>
      <c r="B67" s="313" t="s">
        <v>56</v>
      </c>
      <c r="C67" s="314"/>
      <c r="D67" s="251"/>
      <c r="E67" s="251"/>
      <c r="F67" s="251"/>
      <c r="G67" s="251"/>
      <c r="H67" s="251"/>
      <c r="I67" s="251"/>
      <c r="J67" s="251"/>
      <c r="K67" s="251"/>
    </row>
    <row r="68" spans="1:11" ht="15.75" thickBot="1" x14ac:dyDescent="0.3">
      <c r="A68" s="248"/>
      <c r="B68" s="321"/>
      <c r="C68" s="307"/>
      <c r="D68" s="251"/>
      <c r="E68" s="251"/>
      <c r="F68" s="251"/>
      <c r="G68" s="251"/>
      <c r="H68" s="251"/>
      <c r="I68" s="251"/>
      <c r="J68" s="251"/>
      <c r="K68" s="251"/>
    </row>
    <row r="69" spans="1:11" ht="60.75" thickBot="1" x14ac:dyDescent="0.3">
      <c r="A69" s="248"/>
      <c r="B69" s="302" t="s">
        <v>57</v>
      </c>
      <c r="C69" s="282"/>
      <c r="D69" s="276" t="s">
        <v>315</v>
      </c>
      <c r="E69" s="251"/>
      <c r="F69" s="251"/>
      <c r="G69" s="251"/>
      <c r="H69" s="251"/>
      <c r="I69" s="251"/>
      <c r="J69" s="251"/>
      <c r="K69" s="251"/>
    </row>
    <row r="70" spans="1:11" x14ac:dyDescent="0.25">
      <c r="A70" s="248"/>
      <c r="B70" s="970" t="s">
        <v>59</v>
      </c>
      <c r="C70" s="275"/>
      <c r="D70" s="315" t="s">
        <v>60</v>
      </c>
      <c r="E70" s="251"/>
      <c r="F70" s="251"/>
      <c r="G70" s="251"/>
      <c r="H70" s="251"/>
      <c r="I70" s="251"/>
      <c r="J70" s="251"/>
      <c r="K70" s="251"/>
    </row>
    <row r="71" spans="1:11" ht="72" x14ac:dyDescent="0.25">
      <c r="A71" s="248"/>
      <c r="B71" s="971"/>
      <c r="C71" s="275"/>
      <c r="D71" s="316" t="s">
        <v>316</v>
      </c>
      <c r="E71" s="251"/>
      <c r="F71" s="251"/>
      <c r="G71" s="251"/>
      <c r="H71" s="251"/>
      <c r="I71" s="251"/>
      <c r="J71" s="251"/>
      <c r="K71" s="251"/>
    </row>
    <row r="72" spans="1:11" x14ac:dyDescent="0.25">
      <c r="A72" s="248"/>
      <c r="B72" s="971"/>
      <c r="C72" s="275"/>
      <c r="D72" s="315" t="s">
        <v>317</v>
      </c>
      <c r="E72" s="251"/>
      <c r="F72" s="251"/>
      <c r="G72" s="251"/>
      <c r="H72" s="251"/>
      <c r="I72" s="251"/>
      <c r="J72" s="251"/>
      <c r="K72" s="251"/>
    </row>
    <row r="73" spans="1:11" x14ac:dyDescent="0.25">
      <c r="A73" s="248"/>
      <c r="B73" s="971"/>
      <c r="C73" s="275"/>
      <c r="D73" s="316" t="s">
        <v>318</v>
      </c>
      <c r="E73" s="251"/>
      <c r="F73" s="251"/>
      <c r="G73" s="251"/>
      <c r="H73" s="251"/>
      <c r="I73" s="251"/>
      <c r="J73" s="251"/>
      <c r="K73" s="251"/>
    </row>
    <row r="74" spans="1:11" ht="60" x14ac:dyDescent="0.25">
      <c r="A74" s="248"/>
      <c r="B74" s="971"/>
      <c r="C74" s="275"/>
      <c r="D74" s="316" t="s">
        <v>319</v>
      </c>
      <c r="E74" s="251"/>
      <c r="F74" s="251"/>
      <c r="G74" s="251"/>
      <c r="H74" s="251"/>
      <c r="I74" s="251"/>
      <c r="J74" s="251"/>
      <c r="K74" s="251"/>
    </row>
    <row r="75" spans="1:11" ht="252" x14ac:dyDescent="0.25">
      <c r="A75" s="248"/>
      <c r="B75" s="971"/>
      <c r="C75" s="275"/>
      <c r="D75" s="316" t="s">
        <v>320</v>
      </c>
      <c r="E75" s="251"/>
      <c r="F75" s="251"/>
      <c r="G75" s="251"/>
      <c r="H75" s="251"/>
      <c r="I75" s="251"/>
      <c r="J75" s="251"/>
      <c r="K75" s="251"/>
    </row>
    <row r="76" spans="1:11" x14ac:dyDescent="0.25">
      <c r="A76" s="248"/>
      <c r="B76" s="971"/>
      <c r="C76" s="275"/>
      <c r="D76" s="315" t="s">
        <v>288</v>
      </c>
      <c r="E76" s="251"/>
      <c r="F76" s="251"/>
      <c r="G76" s="251"/>
      <c r="H76" s="251"/>
      <c r="I76" s="251"/>
      <c r="J76" s="251"/>
      <c r="K76" s="251"/>
    </row>
    <row r="77" spans="1:11" ht="15.75" thickBot="1" x14ac:dyDescent="0.3">
      <c r="A77" s="248"/>
      <c r="B77" s="972"/>
      <c r="C77" s="285"/>
      <c r="D77" s="278" t="s">
        <v>321</v>
      </c>
      <c r="E77" s="251"/>
      <c r="F77" s="251"/>
      <c r="G77" s="251"/>
      <c r="H77" s="251"/>
      <c r="I77" s="251"/>
      <c r="J77" s="251"/>
      <c r="K77" s="251"/>
    </row>
    <row r="78" spans="1:11" x14ac:dyDescent="0.25">
      <c r="A78" s="248"/>
      <c r="B78" s="970" t="s">
        <v>72</v>
      </c>
      <c r="C78" s="352"/>
      <c r="D78" s="970"/>
      <c r="E78" s="251"/>
      <c r="F78" s="251"/>
      <c r="G78" s="251"/>
      <c r="H78" s="251"/>
      <c r="I78" s="251"/>
      <c r="J78" s="251"/>
      <c r="K78" s="251"/>
    </row>
    <row r="79" spans="1:11" ht="15.75" thickBot="1" x14ac:dyDescent="0.3">
      <c r="A79" s="248"/>
      <c r="B79" s="972"/>
      <c r="C79" s="358"/>
      <c r="D79" s="972"/>
      <c r="E79" s="251"/>
      <c r="F79" s="251"/>
      <c r="G79" s="251"/>
      <c r="H79" s="251"/>
      <c r="I79" s="251"/>
      <c r="J79" s="251"/>
      <c r="K79" s="251"/>
    </row>
    <row r="80" spans="1:11" ht="180" x14ac:dyDescent="0.25">
      <c r="A80" s="248"/>
      <c r="B80" s="970" t="s">
        <v>73</v>
      </c>
      <c r="C80" s="275"/>
      <c r="D80" s="316" t="s">
        <v>322</v>
      </c>
      <c r="E80" s="251"/>
      <c r="F80" s="251"/>
      <c r="G80" s="251"/>
      <c r="H80" s="251"/>
      <c r="I80" s="251"/>
      <c r="J80" s="251"/>
      <c r="K80" s="251"/>
    </row>
    <row r="81" spans="1:11" ht="120" x14ac:dyDescent="0.25">
      <c r="A81" s="248"/>
      <c r="B81" s="971"/>
      <c r="C81" s="275"/>
      <c r="D81" s="316" t="s">
        <v>323</v>
      </c>
      <c r="E81" s="251"/>
      <c r="F81" s="251"/>
      <c r="G81" s="251"/>
      <c r="H81" s="251"/>
      <c r="I81" s="251"/>
      <c r="J81" s="251"/>
      <c r="K81" s="251"/>
    </row>
    <row r="82" spans="1:11" ht="120" x14ac:dyDescent="0.25">
      <c r="A82" s="248"/>
      <c r="B82" s="971"/>
      <c r="C82" s="275"/>
      <c r="D82" s="316" t="s">
        <v>324</v>
      </c>
      <c r="E82" s="251"/>
      <c r="F82" s="251"/>
      <c r="G82" s="251"/>
      <c r="H82" s="251"/>
      <c r="I82" s="251"/>
      <c r="J82" s="251"/>
      <c r="K82" s="251"/>
    </row>
    <row r="83" spans="1:11" ht="84" x14ac:dyDescent="0.25">
      <c r="A83" s="248"/>
      <c r="B83" s="971"/>
      <c r="C83" s="275"/>
      <c r="D83" s="316" t="s">
        <v>325</v>
      </c>
      <c r="E83" s="251"/>
      <c r="F83" s="251"/>
      <c r="G83" s="251"/>
      <c r="H83" s="251"/>
      <c r="I83" s="251"/>
      <c r="J83" s="251"/>
      <c r="K83" s="251"/>
    </row>
    <row r="84" spans="1:11" ht="72" x14ac:dyDescent="0.25">
      <c r="A84" s="248"/>
      <c r="B84" s="971"/>
      <c r="C84" s="275"/>
      <c r="D84" s="316" t="s">
        <v>326</v>
      </c>
      <c r="E84" s="251"/>
      <c r="F84" s="251"/>
      <c r="G84" s="251"/>
      <c r="H84" s="251"/>
      <c r="I84" s="251"/>
      <c r="J84" s="251"/>
      <c r="K84" s="251"/>
    </row>
    <row r="85" spans="1:11" ht="192" x14ac:dyDescent="0.25">
      <c r="A85" s="248"/>
      <c r="B85" s="971"/>
      <c r="C85" s="275"/>
      <c r="D85" s="316" t="s">
        <v>327</v>
      </c>
      <c r="E85" s="251"/>
      <c r="F85" s="251"/>
      <c r="G85" s="251"/>
      <c r="H85" s="251"/>
      <c r="I85" s="251"/>
      <c r="J85" s="251"/>
      <c r="K85" s="251"/>
    </row>
    <row r="86" spans="1:11" ht="108.75" thickBot="1" x14ac:dyDescent="0.3">
      <c r="A86" s="248"/>
      <c r="B86" s="972"/>
      <c r="C86" s="285"/>
      <c r="D86" s="278" t="s">
        <v>328</v>
      </c>
      <c r="E86" s="251"/>
      <c r="F86" s="251"/>
      <c r="G86" s="251"/>
      <c r="H86" s="251"/>
      <c r="I86" s="251"/>
      <c r="J86" s="251"/>
      <c r="K86" s="251"/>
    </row>
    <row r="87" spans="1:11" ht="24" x14ac:dyDescent="0.25">
      <c r="A87" s="248"/>
      <c r="B87" s="970" t="s">
        <v>90</v>
      </c>
      <c r="C87" s="275"/>
      <c r="D87" s="315" t="s">
        <v>329</v>
      </c>
      <c r="E87" s="251"/>
      <c r="F87" s="251"/>
      <c r="G87" s="251"/>
      <c r="H87" s="251"/>
      <c r="I87" s="251"/>
      <c r="J87" s="251"/>
      <c r="K87" s="251"/>
    </row>
    <row r="88" spans="1:11" x14ac:dyDescent="0.25">
      <c r="A88" s="248"/>
      <c r="B88" s="971"/>
      <c r="C88" s="275"/>
      <c r="D88" s="317"/>
      <c r="E88" s="251"/>
      <c r="F88" s="251"/>
      <c r="G88" s="251"/>
      <c r="H88" s="251"/>
      <c r="I88" s="251"/>
      <c r="J88" s="251"/>
      <c r="K88" s="251"/>
    </row>
    <row r="89" spans="1:11" x14ac:dyDescent="0.25">
      <c r="A89" s="248"/>
      <c r="B89" s="971"/>
      <c r="C89" s="275"/>
      <c r="D89" s="316" t="s">
        <v>91</v>
      </c>
      <c r="E89" s="251"/>
      <c r="F89" s="251"/>
      <c r="G89" s="251"/>
      <c r="H89" s="251"/>
      <c r="I89" s="251"/>
      <c r="J89" s="251"/>
      <c r="K89" s="251"/>
    </row>
    <row r="90" spans="1:11" ht="37.5" x14ac:dyDescent="0.25">
      <c r="A90" s="248"/>
      <c r="B90" s="971"/>
      <c r="C90" s="275"/>
      <c r="D90" s="316" t="s">
        <v>330</v>
      </c>
      <c r="E90" s="251"/>
      <c r="F90" s="251"/>
      <c r="G90" s="251"/>
      <c r="H90" s="251"/>
      <c r="I90" s="251"/>
      <c r="J90" s="251"/>
      <c r="K90" s="251"/>
    </row>
    <row r="91" spans="1:11" ht="37.5" x14ac:dyDescent="0.25">
      <c r="A91" s="248"/>
      <c r="B91" s="971"/>
      <c r="C91" s="275"/>
      <c r="D91" s="316" t="s">
        <v>331</v>
      </c>
      <c r="E91" s="251"/>
      <c r="F91" s="251"/>
      <c r="G91" s="251"/>
      <c r="H91" s="251"/>
      <c r="I91" s="251"/>
      <c r="J91" s="251"/>
      <c r="K91" s="251"/>
    </row>
    <row r="92" spans="1:11" ht="37.5" x14ac:dyDescent="0.25">
      <c r="A92" s="248"/>
      <c r="B92" s="971"/>
      <c r="C92" s="275"/>
      <c r="D92" s="316" t="s">
        <v>332</v>
      </c>
      <c r="E92" s="251"/>
      <c r="F92" s="251"/>
      <c r="G92" s="251"/>
      <c r="H92" s="251"/>
      <c r="I92" s="251"/>
      <c r="J92" s="251"/>
      <c r="K92" s="251"/>
    </row>
    <row r="93" spans="1:11" ht="84" x14ac:dyDescent="0.25">
      <c r="A93" s="248"/>
      <c r="B93" s="971"/>
      <c r="C93" s="275"/>
      <c r="D93" s="359" t="s">
        <v>235</v>
      </c>
      <c r="E93" s="251"/>
      <c r="F93" s="251"/>
      <c r="G93" s="251"/>
      <c r="H93" s="251"/>
      <c r="I93" s="251"/>
      <c r="J93" s="251"/>
      <c r="K93" s="251"/>
    </row>
    <row r="94" spans="1:11" x14ac:dyDescent="0.25">
      <c r="A94" s="248"/>
      <c r="B94" s="971"/>
      <c r="C94" s="275"/>
      <c r="D94" s="315" t="s">
        <v>246</v>
      </c>
      <c r="E94" s="251"/>
      <c r="F94" s="251"/>
      <c r="G94" s="251"/>
      <c r="H94" s="251"/>
      <c r="I94" s="251"/>
      <c r="J94" s="251"/>
      <c r="K94" s="251"/>
    </row>
    <row r="95" spans="1:11" ht="36" x14ac:dyDescent="0.25">
      <c r="A95" s="248"/>
      <c r="B95" s="971"/>
      <c r="C95" s="275"/>
      <c r="D95" s="315" t="s">
        <v>333</v>
      </c>
      <c r="E95" s="251"/>
      <c r="F95" s="251"/>
      <c r="G95" s="251"/>
      <c r="H95" s="251"/>
      <c r="I95" s="251"/>
      <c r="J95" s="251"/>
      <c r="K95" s="251"/>
    </row>
    <row r="96" spans="1:11" x14ac:dyDescent="0.25">
      <c r="A96" s="248"/>
      <c r="B96" s="971"/>
      <c r="C96" s="275"/>
      <c r="D96" s="317"/>
      <c r="E96" s="251"/>
      <c r="F96" s="251"/>
      <c r="G96" s="251"/>
      <c r="H96" s="251"/>
      <c r="I96" s="251"/>
      <c r="J96" s="251"/>
      <c r="K96" s="251"/>
    </row>
    <row r="97" spans="1:11" x14ac:dyDescent="0.25">
      <c r="A97" s="248"/>
      <c r="B97" s="971"/>
      <c r="C97" s="275"/>
      <c r="D97" s="316" t="s">
        <v>91</v>
      </c>
      <c r="E97" s="251"/>
      <c r="F97" s="251"/>
      <c r="G97" s="251"/>
      <c r="H97" s="251"/>
      <c r="I97" s="251"/>
      <c r="J97" s="251"/>
      <c r="K97" s="251"/>
    </row>
    <row r="98" spans="1:11" ht="37.5" x14ac:dyDescent="0.25">
      <c r="A98" s="248"/>
      <c r="B98" s="971"/>
      <c r="C98" s="275"/>
      <c r="D98" s="316" t="s">
        <v>334</v>
      </c>
      <c r="E98" s="251"/>
      <c r="F98" s="251"/>
      <c r="G98" s="251"/>
      <c r="H98" s="251"/>
      <c r="I98" s="251"/>
      <c r="J98" s="251"/>
      <c r="K98" s="251"/>
    </row>
    <row r="99" spans="1:11" ht="62.25" thickBot="1" x14ac:dyDescent="0.3">
      <c r="A99" s="248"/>
      <c r="B99" s="972"/>
      <c r="C99" s="285"/>
      <c r="D99" s="278" t="s">
        <v>335</v>
      </c>
      <c r="E99" s="251"/>
      <c r="F99" s="251"/>
      <c r="G99" s="251"/>
      <c r="H99" s="251"/>
      <c r="I99" s="251"/>
      <c r="J99" s="251"/>
      <c r="K99" s="251"/>
    </row>
  </sheetData>
  <mergeCells count="28">
    <mergeCell ref="A1:P1"/>
    <mergeCell ref="A2:P2"/>
    <mergeCell ref="A3:P3"/>
    <mergeCell ref="A4:D4"/>
    <mergeCell ref="A5:P5"/>
    <mergeCell ref="B64:E65"/>
    <mergeCell ref="D15:K15"/>
    <mergeCell ref="D20:K20"/>
    <mergeCell ref="D21:K21"/>
    <mergeCell ref="D22:K22"/>
    <mergeCell ref="B15:B19"/>
    <mergeCell ref="B51:B57"/>
    <mergeCell ref="D23:K23"/>
    <mergeCell ref="D38:K38"/>
    <mergeCell ref="D39:K39"/>
    <mergeCell ref="B41:E41"/>
    <mergeCell ref="B42:B48"/>
    <mergeCell ref="B50:E50"/>
    <mergeCell ref="B70:B77"/>
    <mergeCell ref="B78:B79"/>
    <mergeCell ref="D78:D79"/>
    <mergeCell ref="B80:B86"/>
    <mergeCell ref="B87:B99"/>
    <mergeCell ref="B10:D10"/>
    <mergeCell ref="F10:S10"/>
    <mergeCell ref="F11:S11"/>
    <mergeCell ref="E12:R12"/>
    <mergeCell ref="E13:R13"/>
  </mergeCells>
  <conditionalFormatting sqref="F10">
    <cfRule type="notContainsBlanks" dxfId="100" priority="4">
      <formula>LEN(TRIM(F10))&gt;0</formula>
    </cfRule>
  </conditionalFormatting>
  <conditionalFormatting sqref="F11:S11">
    <cfRule type="expression" dxfId="99" priority="2">
      <formula>E11="NO SE REPORTA"</formula>
    </cfRule>
    <cfRule type="expression" dxfId="98" priority="3">
      <formula>E10="NO APLICA"</formula>
    </cfRule>
  </conditionalFormatting>
  <conditionalFormatting sqref="E12:R12">
    <cfRule type="expression" dxfId="97" priority="1">
      <formula>E11="SI SE REPORTA"</formula>
    </cfRule>
  </conditionalFormatting>
  <dataValidations count="6">
    <dataValidation type="whole" operator="greaterThanOrEqual" allowBlank="1" showInputMessage="1" showErrorMessage="1" errorTitle="ERROR" error="Valor en PESOS (sin centavos)" sqref="G25:J36">
      <formula1>0</formula1>
    </dataValidation>
    <dataValidation type="whole" operator="greaterThanOrEqual" allowBlank="1" showInputMessage="1" showErrorMessage="1" errorTitle="ERROR" error="Valor en HECTAREAS (sin decimales)_x000a_" sqref="E17:H18 F25:F36">
      <formula1>0</formula1>
    </dataValidation>
    <dataValidation allowBlank="1" showInputMessage="1" showErrorMessage="1" promptTitle="OJO" prompt="NO TOCAR" sqref="F37:J37"/>
    <dataValidation allowBlank="1" showInputMessage="1" showErrorMessage="1" sqref="E19:H19"/>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46" r:id="rId1"/>
  </hyperlinks>
  <pageMargins left="0.25" right="0.25" top="0.75" bottom="0.75" header="0.3" footer="0.3"/>
  <pageSetup paperSize="178" orientation="landscape" horizontalDpi="1200" verticalDpi="1200"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55"/>
  <sheetViews>
    <sheetView showGridLines="0" topLeftCell="A18" zoomScale="98" zoomScaleNormal="98" workbookViewId="0">
      <selection activeCell="I23" sqref="I23"/>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348</v>
      </c>
      <c r="B5" s="939"/>
      <c r="C5" s="939"/>
      <c r="D5" s="939"/>
      <c r="E5" s="939"/>
      <c r="F5" s="939"/>
      <c r="G5" s="939"/>
      <c r="H5" s="939"/>
      <c r="I5" s="939"/>
      <c r="J5" s="939"/>
      <c r="K5" s="939"/>
      <c r="L5" s="939"/>
      <c r="M5" s="939"/>
      <c r="N5" s="939"/>
      <c r="O5" s="939"/>
      <c r="P5" s="940"/>
    </row>
    <row r="6" spans="1:21" x14ac:dyDescent="0.25">
      <c r="A6" s="248"/>
      <c r="B6" s="249"/>
      <c r="C6" s="250"/>
      <c r="D6" s="251"/>
      <c r="E6" s="251"/>
      <c r="F6" s="251"/>
      <c r="G6" s="251"/>
      <c r="H6" s="251"/>
      <c r="I6" s="251"/>
      <c r="J6" s="251"/>
      <c r="K6" s="251"/>
    </row>
    <row r="7" spans="1:21" x14ac:dyDescent="0.25">
      <c r="A7" s="248"/>
      <c r="B7" s="252" t="s">
        <v>1</v>
      </c>
      <c r="C7" s="253"/>
      <c r="D7" s="251"/>
      <c r="E7" s="262"/>
      <c r="F7" s="251" t="s">
        <v>128</v>
      </c>
      <c r="G7" s="251"/>
      <c r="H7" s="251"/>
      <c r="I7" s="251"/>
      <c r="J7" s="251"/>
      <c r="K7" s="251"/>
    </row>
    <row r="8" spans="1:21" ht="15.75" thickBot="1" x14ac:dyDescent="0.3">
      <c r="A8" s="248"/>
      <c r="B8" s="254"/>
      <c r="C8" s="255"/>
      <c r="D8" s="251"/>
      <c r="E8" s="256"/>
      <c r="F8" s="251" t="s">
        <v>129</v>
      </c>
      <c r="G8" s="251"/>
      <c r="H8" s="251"/>
      <c r="I8" s="251"/>
      <c r="J8" s="251"/>
      <c r="K8" s="251"/>
    </row>
    <row r="9" spans="1:21" ht="15.75" thickBot="1" x14ac:dyDescent="0.3">
      <c r="A9" s="248"/>
      <c r="B9" s="264" t="s">
        <v>1183</v>
      </c>
      <c r="C9" s="265">
        <v>2020</v>
      </c>
      <c r="D9" s="260" t="str">
        <f>IF(E11="NO APLICA","NO APLICA",IF(E12="NO SE REPORTA","SIN INFORMACION",+E96))</f>
        <v>N.A.</v>
      </c>
      <c r="E9" s="267"/>
      <c r="F9" s="251" t="s">
        <v>130</v>
      </c>
      <c r="G9" s="251"/>
      <c r="H9" s="251"/>
      <c r="I9" s="251"/>
      <c r="J9" s="251"/>
      <c r="K9" s="251"/>
    </row>
    <row r="10" spans="1:21" x14ac:dyDescent="0.25">
      <c r="A10" s="248"/>
      <c r="B10" s="513" t="s">
        <v>1184</v>
      </c>
      <c r="C10" s="253"/>
      <c r="D10" s="251"/>
      <c r="E10" s="251"/>
      <c r="F10" s="251"/>
      <c r="G10" s="251"/>
      <c r="H10" s="251"/>
      <c r="I10" s="251"/>
      <c r="J10" s="251"/>
      <c r="K10" s="251"/>
    </row>
    <row r="11" spans="1:21" s="416" customFormat="1" x14ac:dyDescent="0.25">
      <c r="A11" s="248"/>
      <c r="B11" s="991" t="s">
        <v>1238</v>
      </c>
      <c r="C11" s="991"/>
      <c r="D11" s="991"/>
      <c r="E11" s="519" t="s">
        <v>1235</v>
      </c>
      <c r="F11" s="998" t="str">
        <f>IF(E11="NO APLICA","      ESCRIBA EL NÚMERO DEL ACUERDO DEL CONSEJO DIRECTIVO EN EL CUAL DECIDE LA NO PROCEDENCIA DE LA APLICACIÓN DEL INDICADOR",IF(E12="NO SE REPORTA","      ESCRIBA EL NÚMERO DEL ACUERDO DEL CONSEJO DIRECTIVO EN LA CUAL SE APRUEBA LA AGENDA DE IMPLEMENTACION DEL INDICADOR",""))</f>
        <v/>
      </c>
      <c r="G11" s="999"/>
      <c r="H11" s="999"/>
      <c r="I11" s="999"/>
      <c r="J11" s="999"/>
      <c r="K11" s="999"/>
      <c r="L11" s="999"/>
      <c r="M11" s="999"/>
      <c r="N11" s="999"/>
      <c r="O11" s="999"/>
      <c r="P11" s="999"/>
      <c r="Q11" s="999"/>
      <c r="R11" s="999"/>
      <c r="S11" s="999"/>
      <c r="T11" s="515"/>
      <c r="U11" s="515"/>
    </row>
    <row r="12" spans="1:21" s="416" customFormat="1" ht="14.45" customHeight="1" x14ac:dyDescent="0.25">
      <c r="A12" s="248"/>
      <c r="B12" s="516"/>
      <c r="C12" s="517"/>
      <c r="D12" s="518" t="str">
        <f>IF(E11="SI APLICA","¿El indicador no se reporta por limitaciones de información disponible? ","")</f>
        <v xml:space="preserve">¿El indicador no se reporta por limitaciones de información disponible? </v>
      </c>
      <c r="E12" s="520" t="s">
        <v>1237</v>
      </c>
      <c r="F12" s="992"/>
      <c r="G12" s="993"/>
      <c r="H12" s="993"/>
      <c r="I12" s="993"/>
      <c r="J12" s="993"/>
      <c r="K12" s="993"/>
      <c r="L12" s="993"/>
      <c r="M12" s="993"/>
      <c r="N12" s="993"/>
      <c r="O12" s="993"/>
      <c r="P12" s="993"/>
      <c r="Q12" s="993"/>
      <c r="R12" s="993"/>
      <c r="S12" s="993"/>
    </row>
    <row r="13" spans="1:21" s="416" customFormat="1" ht="23.45" customHeight="1" x14ac:dyDescent="0.25">
      <c r="A13" s="248"/>
      <c r="B13" s="513"/>
      <c r="C13" s="307"/>
      <c r="D13" s="518" t="str">
        <f>IF(E12="SI SE REPORTA","¿Qué programas o proyectos del Plan de Acción están asociados al indicador? ","")</f>
        <v xml:space="preserve">¿Qué programas o proyectos del Plan de Acción están asociados al indicador? </v>
      </c>
      <c r="E13" s="994">
        <v>5.4</v>
      </c>
      <c r="F13" s="994"/>
      <c r="G13" s="994"/>
      <c r="H13" s="994"/>
      <c r="I13" s="994"/>
      <c r="J13" s="994"/>
      <c r="K13" s="994"/>
      <c r="L13" s="994"/>
      <c r="M13" s="994"/>
      <c r="N13" s="994"/>
      <c r="O13" s="994"/>
      <c r="P13" s="994"/>
      <c r="Q13" s="994"/>
      <c r="R13" s="994"/>
    </row>
    <row r="14" spans="1:21" s="416" customFormat="1" ht="21.95" customHeight="1" x14ac:dyDescent="0.25">
      <c r="A14" s="248"/>
      <c r="B14" s="513"/>
      <c r="C14" s="307"/>
      <c r="D14" s="518" t="s">
        <v>1240</v>
      </c>
      <c r="E14" s="995"/>
      <c r="F14" s="996"/>
      <c r="G14" s="996"/>
      <c r="H14" s="996"/>
      <c r="I14" s="996"/>
      <c r="J14" s="996"/>
      <c r="K14" s="996"/>
      <c r="L14" s="996"/>
      <c r="M14" s="996"/>
      <c r="N14" s="996"/>
      <c r="O14" s="996"/>
      <c r="P14" s="996"/>
      <c r="Q14" s="996"/>
      <c r="R14" s="997"/>
    </row>
    <row r="15" spans="1:21" s="416" customFormat="1" ht="6.95" customHeight="1" thickBot="1" x14ac:dyDescent="0.3">
      <c r="A15" s="248"/>
      <c r="B15" s="513"/>
      <c r="C15" s="253"/>
      <c r="D15" s="251"/>
      <c r="E15" s="251"/>
      <c r="F15" s="251"/>
      <c r="G15" s="251"/>
      <c r="H15" s="251"/>
      <c r="I15" s="251"/>
      <c r="J15" s="251"/>
      <c r="K15" s="251"/>
    </row>
    <row r="16" spans="1:21" ht="15" customHeight="1" thickBot="1" x14ac:dyDescent="0.3">
      <c r="A16" s="248"/>
      <c r="B16" s="970" t="s">
        <v>2</v>
      </c>
      <c r="C16" s="271"/>
      <c r="D16" s="272" t="s">
        <v>336</v>
      </c>
      <c r="E16" s="273"/>
      <c r="F16" s="273"/>
      <c r="G16" s="273"/>
      <c r="H16" s="273"/>
      <c r="I16" s="273"/>
      <c r="J16" s="274"/>
      <c r="K16" s="251"/>
    </row>
    <row r="17" spans="1:11" x14ac:dyDescent="0.25">
      <c r="A17" s="248"/>
      <c r="B17" s="971"/>
      <c r="C17" s="1050" t="s">
        <v>19</v>
      </c>
      <c r="D17" s="1054" t="s">
        <v>150</v>
      </c>
      <c r="E17" s="1068" t="s">
        <v>364</v>
      </c>
      <c r="F17" s="1064" t="s">
        <v>1174</v>
      </c>
      <c r="G17" s="1068" t="s">
        <v>151</v>
      </c>
      <c r="H17" s="251"/>
      <c r="I17" s="248"/>
      <c r="J17" s="277"/>
      <c r="K17" s="251"/>
    </row>
    <row r="18" spans="1:11" ht="15.75" thickBot="1" x14ac:dyDescent="0.3">
      <c r="A18" s="248"/>
      <c r="B18" s="971"/>
      <c r="C18" s="1051"/>
      <c r="D18" s="1055"/>
      <c r="E18" s="1069"/>
      <c r="F18" s="1065"/>
      <c r="G18" s="1069"/>
      <c r="H18" s="251"/>
      <c r="I18" s="248"/>
      <c r="J18" s="277"/>
      <c r="K18" s="251"/>
    </row>
    <row r="19" spans="1:11" ht="24.75" thickBot="1" x14ac:dyDescent="0.3">
      <c r="A19" s="248"/>
      <c r="B19" s="971"/>
      <c r="C19" s="348" t="s">
        <v>152</v>
      </c>
      <c r="D19" s="281" t="s">
        <v>1851</v>
      </c>
      <c r="E19" s="852">
        <v>19</v>
      </c>
      <c r="F19" s="219"/>
      <c r="G19" s="384">
        <f t="shared" ref="G19:G24" si="0">+E19+F19</f>
        <v>19</v>
      </c>
      <c r="H19" s="251"/>
      <c r="I19" s="248"/>
      <c r="J19" s="277"/>
      <c r="K19" s="251"/>
    </row>
    <row r="20" spans="1:11" ht="24.75" thickBot="1" x14ac:dyDescent="0.3">
      <c r="A20" s="248"/>
      <c r="B20" s="971"/>
      <c r="C20" s="348" t="s">
        <v>154</v>
      </c>
      <c r="D20" s="281" t="s">
        <v>1852</v>
      </c>
      <c r="E20" s="853">
        <v>184189</v>
      </c>
      <c r="F20" s="220"/>
      <c r="G20" s="384">
        <f t="shared" si="0"/>
        <v>184189</v>
      </c>
      <c r="H20" s="251"/>
      <c r="I20" s="248"/>
      <c r="J20" s="277"/>
      <c r="K20" s="251"/>
    </row>
    <row r="21" spans="1:11" ht="36.75" thickBot="1" x14ac:dyDescent="0.3">
      <c r="A21" s="248"/>
      <c r="B21" s="971"/>
      <c r="C21" s="348" t="s">
        <v>156</v>
      </c>
      <c r="D21" s="281" t="s">
        <v>365</v>
      </c>
      <c r="E21" s="851">
        <v>35000</v>
      </c>
      <c r="F21" s="220"/>
      <c r="G21" s="384">
        <f t="shared" si="0"/>
        <v>35000</v>
      </c>
      <c r="H21" s="251"/>
      <c r="I21" s="248"/>
      <c r="J21" s="277"/>
      <c r="K21" s="251"/>
    </row>
    <row r="22" spans="1:11" ht="36.75" thickBot="1" x14ac:dyDescent="0.3">
      <c r="A22" s="248"/>
      <c r="B22" s="971"/>
      <c r="C22" s="348" t="s">
        <v>258</v>
      </c>
      <c r="D22" s="481" t="s">
        <v>1199</v>
      </c>
      <c r="E22" s="851">
        <v>35000</v>
      </c>
      <c r="F22" s="220"/>
      <c r="G22" s="384">
        <f t="shared" si="0"/>
        <v>35000</v>
      </c>
      <c r="H22" s="251"/>
      <c r="I22" s="248"/>
      <c r="J22" s="277"/>
      <c r="K22" s="251"/>
    </row>
    <row r="23" spans="1:11" ht="48.75" thickBot="1" x14ac:dyDescent="0.3">
      <c r="A23" s="248"/>
      <c r="B23" s="971"/>
      <c r="C23" s="348" t="s">
        <v>260</v>
      </c>
      <c r="D23" s="281" t="s">
        <v>1853</v>
      </c>
      <c r="E23" s="852">
        <v>20</v>
      </c>
      <c r="F23" s="219"/>
      <c r="G23" s="385">
        <f t="shared" si="0"/>
        <v>20</v>
      </c>
      <c r="H23" s="251"/>
      <c r="I23" s="248"/>
      <c r="J23" s="277"/>
      <c r="K23" s="251"/>
    </row>
    <row r="24" spans="1:11" ht="48.75" thickBot="1" x14ac:dyDescent="0.3">
      <c r="A24" s="248"/>
      <c r="B24" s="971"/>
      <c r="C24" s="348" t="s">
        <v>262</v>
      </c>
      <c r="D24" s="281" t="s">
        <v>1854</v>
      </c>
      <c r="E24" s="384">
        <f>E20+E21</f>
        <v>219189</v>
      </c>
      <c r="F24" s="384">
        <f>+F21+F22</f>
        <v>0</v>
      </c>
      <c r="G24" s="384">
        <f t="shared" si="0"/>
        <v>219189</v>
      </c>
      <c r="H24" s="251"/>
      <c r="I24" s="248"/>
      <c r="J24" s="277"/>
      <c r="K24" s="251"/>
    </row>
    <row r="25" spans="1:11" ht="24" customHeight="1" x14ac:dyDescent="0.25">
      <c r="A25" s="248"/>
      <c r="B25" s="971"/>
      <c r="C25" s="279"/>
      <c r="D25" s="1066" t="s">
        <v>366</v>
      </c>
      <c r="E25" s="1067"/>
      <c r="F25" s="1067"/>
      <c r="G25" s="1067"/>
      <c r="H25" s="1067"/>
      <c r="I25" s="1067"/>
      <c r="J25" s="277"/>
      <c r="K25" s="248"/>
    </row>
    <row r="26" spans="1:11" x14ac:dyDescent="0.25">
      <c r="A26" s="248"/>
      <c r="B26" s="971"/>
      <c r="C26" s="279"/>
      <c r="D26" s="386" t="s">
        <v>367</v>
      </c>
      <c r="E26" s="311"/>
      <c r="F26" s="311"/>
      <c r="G26" s="311"/>
      <c r="H26" s="311"/>
      <c r="I26" s="311"/>
      <c r="J26" s="277"/>
      <c r="K26" s="248"/>
    </row>
    <row r="27" spans="1:11" ht="15.75" thickBot="1" x14ac:dyDescent="0.3">
      <c r="A27" s="248"/>
      <c r="B27" s="971"/>
      <c r="C27" s="279"/>
      <c r="D27" s="958" t="s">
        <v>368</v>
      </c>
      <c r="E27" s="1003"/>
      <c r="F27" s="1003"/>
      <c r="G27" s="1003"/>
      <c r="H27" s="1003"/>
      <c r="I27" s="1003"/>
      <c r="J27" s="960"/>
      <c r="K27" s="248"/>
    </row>
    <row r="28" spans="1:11" ht="15.75" thickBot="1" x14ac:dyDescent="0.3">
      <c r="A28" s="248"/>
      <c r="B28" s="971"/>
      <c r="C28" s="275"/>
      <c r="D28" s="283" t="s">
        <v>150</v>
      </c>
      <c r="E28" s="283" t="s">
        <v>20</v>
      </c>
      <c r="F28" s="283" t="s">
        <v>21</v>
      </c>
      <c r="G28" s="283" t="s">
        <v>22</v>
      </c>
      <c r="H28" s="283" t="s">
        <v>23</v>
      </c>
      <c r="I28" s="283" t="s">
        <v>151</v>
      </c>
      <c r="J28" s="277"/>
      <c r="K28" s="248"/>
    </row>
    <row r="29" spans="1:11" ht="15.75" thickBot="1" x14ac:dyDescent="0.3">
      <c r="A29" s="248"/>
      <c r="B29" s="971"/>
      <c r="C29" s="275"/>
      <c r="D29" s="297" t="s">
        <v>369</v>
      </c>
      <c r="E29" s="219">
        <v>0</v>
      </c>
      <c r="F29" s="219"/>
      <c r="G29" s="219"/>
      <c r="H29" s="219"/>
      <c r="I29" s="354">
        <f>SUM(E29:H29)</f>
        <v>0</v>
      </c>
      <c r="J29" s="277"/>
      <c r="K29" s="248"/>
    </row>
    <row r="30" spans="1:11" ht="15.75" thickBot="1" x14ac:dyDescent="0.3">
      <c r="A30" s="248"/>
      <c r="B30" s="971"/>
      <c r="C30" s="275"/>
      <c r="D30" s="297" t="s">
        <v>370</v>
      </c>
      <c r="E30" s="219">
        <v>1</v>
      </c>
      <c r="F30" s="219"/>
      <c r="G30" s="219"/>
      <c r="H30" s="219"/>
      <c r="I30" s="387"/>
      <c r="J30" s="277"/>
      <c r="K30" s="248"/>
    </row>
    <row r="31" spans="1:11" ht="15.75" thickBot="1" x14ac:dyDescent="0.3">
      <c r="A31" s="248"/>
      <c r="B31" s="971"/>
      <c r="C31" s="275"/>
      <c r="D31" s="297" t="s">
        <v>371</v>
      </c>
      <c r="E31" s="219"/>
      <c r="F31" s="219"/>
      <c r="G31" s="219"/>
      <c r="H31" s="219"/>
      <c r="I31" s="387"/>
      <c r="J31" s="277"/>
      <c r="K31" s="248"/>
    </row>
    <row r="32" spans="1:11" ht="15.75" thickBot="1" x14ac:dyDescent="0.3">
      <c r="A32" s="248"/>
      <c r="B32" s="971"/>
      <c r="C32" s="275"/>
      <c r="D32" s="297" t="s">
        <v>372</v>
      </c>
      <c r="E32" s="219"/>
      <c r="F32" s="219"/>
      <c r="G32" s="219"/>
      <c r="H32" s="219"/>
      <c r="I32" s="387"/>
      <c r="J32" s="277"/>
      <c r="K32" s="248"/>
    </row>
    <row r="33" spans="1:11" ht="15.75" thickBot="1" x14ac:dyDescent="0.3">
      <c r="A33" s="248"/>
      <c r="B33" s="971"/>
      <c r="C33" s="275"/>
      <c r="D33" s="297" t="s">
        <v>373</v>
      </c>
      <c r="E33" s="219"/>
      <c r="F33" s="219"/>
      <c r="G33" s="219"/>
      <c r="H33" s="219"/>
      <c r="I33" s="387"/>
      <c r="J33" s="277"/>
      <c r="K33" s="248"/>
    </row>
    <row r="34" spans="1:11" ht="15.75" thickBot="1" x14ac:dyDescent="0.3">
      <c r="A34" s="248"/>
      <c r="B34" s="971"/>
      <c r="C34" s="275"/>
      <c r="D34" s="297" t="s">
        <v>1195</v>
      </c>
      <c r="E34" s="382"/>
      <c r="F34" s="382"/>
      <c r="G34" s="382"/>
      <c r="H34" s="382"/>
      <c r="I34" s="387"/>
      <c r="J34" s="277"/>
      <c r="K34" s="248"/>
    </row>
    <row r="35" spans="1:11" ht="15.75" thickBot="1" x14ac:dyDescent="0.3">
      <c r="A35" s="248"/>
      <c r="B35" s="971"/>
      <c r="C35" s="275"/>
      <c r="D35" s="297" t="s">
        <v>151</v>
      </c>
      <c r="E35" s="354">
        <f>SUM(E30:E34)</f>
        <v>1</v>
      </c>
      <c r="F35" s="354">
        <f>SUM(F30:F34)</f>
        <v>0</v>
      </c>
      <c r="G35" s="354">
        <f>SUM(G30:G34)</f>
        <v>0</v>
      </c>
      <c r="H35" s="354">
        <f>SUM(H30:H34)</f>
        <v>0</v>
      </c>
      <c r="I35" s="387"/>
      <c r="J35" s="277"/>
      <c r="K35" s="248"/>
    </row>
    <row r="36" spans="1:11" x14ac:dyDescent="0.25">
      <c r="A36" s="248"/>
      <c r="B36" s="971"/>
      <c r="C36" s="279"/>
      <c r="D36" s="958" t="s">
        <v>374</v>
      </c>
      <c r="E36" s="1003"/>
      <c r="F36" s="1003"/>
      <c r="G36" s="1003"/>
      <c r="H36" s="1003"/>
      <c r="I36" s="1003"/>
      <c r="J36" s="960"/>
      <c r="K36" s="248"/>
    </row>
    <row r="37" spans="1:11" x14ac:dyDescent="0.25">
      <c r="A37" s="248"/>
      <c r="B37" s="971"/>
      <c r="C37" s="279"/>
      <c r="D37" s="958" t="s">
        <v>375</v>
      </c>
      <c r="E37" s="1003"/>
      <c r="F37" s="1003"/>
      <c r="G37" s="1003"/>
      <c r="H37" s="1003"/>
      <c r="I37" s="1003"/>
      <c r="J37" s="960"/>
      <c r="K37" s="248"/>
    </row>
    <row r="38" spans="1:11" ht="15.75" thickBot="1" x14ac:dyDescent="0.3">
      <c r="A38" s="248"/>
      <c r="B38" s="971"/>
      <c r="C38" s="279"/>
      <c r="D38" s="955" t="s">
        <v>376</v>
      </c>
      <c r="E38" s="1004"/>
      <c r="F38" s="1004"/>
      <c r="G38" s="1004"/>
      <c r="H38" s="1004"/>
      <c r="I38" s="1004"/>
      <c r="J38" s="957"/>
      <c r="K38" s="248"/>
    </row>
    <row r="39" spans="1:11" ht="15.75" thickBot="1" x14ac:dyDescent="0.3">
      <c r="A39" s="248"/>
      <c r="B39" s="971"/>
      <c r="C39" s="275"/>
      <c r="D39" s="283" t="s">
        <v>150</v>
      </c>
      <c r="E39" s="283" t="s">
        <v>20</v>
      </c>
      <c r="F39" s="283" t="s">
        <v>21</v>
      </c>
      <c r="G39" s="283" t="s">
        <v>22</v>
      </c>
      <c r="H39" s="283" t="s">
        <v>23</v>
      </c>
      <c r="I39" s="283" t="s">
        <v>151</v>
      </c>
      <c r="J39" s="277"/>
      <c r="K39" s="248"/>
    </row>
    <row r="40" spans="1:11" ht="15.75" thickBot="1" x14ac:dyDescent="0.3">
      <c r="A40" s="248"/>
      <c r="B40" s="971"/>
      <c r="C40" s="275"/>
      <c r="D40" s="297" t="s">
        <v>369</v>
      </c>
      <c r="E40" s="220">
        <v>0</v>
      </c>
      <c r="F40" s="220"/>
      <c r="G40" s="220"/>
      <c r="H40" s="220"/>
      <c r="I40" s="354">
        <f>SUM(E40:H40)</f>
        <v>0</v>
      </c>
      <c r="J40" s="277"/>
      <c r="K40" s="248"/>
    </row>
    <row r="41" spans="1:11" ht="15.75" thickBot="1" x14ac:dyDescent="0.3">
      <c r="A41" s="248"/>
      <c r="B41" s="971"/>
      <c r="C41" s="275"/>
      <c r="D41" s="297" t="s">
        <v>370</v>
      </c>
      <c r="E41" s="220">
        <v>1</v>
      </c>
      <c r="F41" s="220"/>
      <c r="G41" s="220"/>
      <c r="H41" s="220"/>
      <c r="I41" s="388"/>
      <c r="J41" s="277"/>
      <c r="K41" s="248"/>
    </row>
    <row r="42" spans="1:11" ht="15.75" thickBot="1" x14ac:dyDescent="0.3">
      <c r="A42" s="248"/>
      <c r="B42" s="971"/>
      <c r="C42" s="275"/>
      <c r="D42" s="297" t="s">
        <v>371</v>
      </c>
      <c r="E42" s="220"/>
      <c r="F42" s="220"/>
      <c r="G42" s="220"/>
      <c r="H42" s="220"/>
      <c r="I42" s="388"/>
      <c r="J42" s="277"/>
      <c r="K42" s="248"/>
    </row>
    <row r="43" spans="1:11" ht="15.75" thickBot="1" x14ac:dyDescent="0.3">
      <c r="A43" s="248"/>
      <c r="B43" s="971"/>
      <c r="C43" s="275"/>
      <c r="D43" s="297" t="s">
        <v>372</v>
      </c>
      <c r="E43" s="220"/>
      <c r="F43" s="220"/>
      <c r="G43" s="220"/>
      <c r="H43" s="220"/>
      <c r="I43" s="388"/>
      <c r="J43" s="277"/>
      <c r="K43" s="248"/>
    </row>
    <row r="44" spans="1:11" ht="15.75" thickBot="1" x14ac:dyDescent="0.3">
      <c r="A44" s="248"/>
      <c r="B44" s="971"/>
      <c r="C44" s="275"/>
      <c r="D44" s="297" t="s">
        <v>373</v>
      </c>
      <c r="E44" s="220"/>
      <c r="F44" s="220"/>
      <c r="G44" s="220"/>
      <c r="H44" s="220"/>
      <c r="I44" s="388"/>
      <c r="J44" s="277"/>
      <c r="K44" s="248"/>
    </row>
    <row r="45" spans="1:11" ht="15.75" thickBot="1" x14ac:dyDescent="0.3">
      <c r="A45" s="248"/>
      <c r="B45" s="971"/>
      <c r="C45" s="275"/>
      <c r="D45" s="297" t="s">
        <v>1195</v>
      </c>
      <c r="E45" s="220"/>
      <c r="F45" s="220"/>
      <c r="G45" s="220"/>
      <c r="H45" s="220"/>
      <c r="I45" s="388"/>
      <c r="J45" s="277"/>
      <c r="K45" s="248"/>
    </row>
    <row r="46" spans="1:11" ht="15.75" thickBot="1" x14ac:dyDescent="0.3">
      <c r="A46" s="248"/>
      <c r="B46" s="971"/>
      <c r="C46" s="275"/>
      <c r="D46" s="297" t="s">
        <v>151</v>
      </c>
      <c r="E46" s="354">
        <f>SUM(E41:E45)</f>
        <v>1</v>
      </c>
      <c r="F46" s="354">
        <f>SUM(F41:F45)</f>
        <v>0</v>
      </c>
      <c r="G46" s="354">
        <f>SUM(G41:G45)</f>
        <v>0</v>
      </c>
      <c r="H46" s="354">
        <f>SUM(H41:H45)</f>
        <v>0</v>
      </c>
      <c r="I46" s="388"/>
      <c r="J46" s="277"/>
      <c r="K46" s="248"/>
    </row>
    <row r="47" spans="1:11" x14ac:dyDescent="0.25">
      <c r="A47" s="248"/>
      <c r="B47" s="971"/>
      <c r="C47" s="279"/>
      <c r="D47" s="958" t="s">
        <v>377</v>
      </c>
      <c r="E47" s="1003"/>
      <c r="F47" s="1003"/>
      <c r="G47" s="1003"/>
      <c r="H47" s="1003"/>
      <c r="I47" s="1003"/>
      <c r="J47" s="960"/>
      <c r="K47" s="248"/>
    </row>
    <row r="48" spans="1:11" x14ac:dyDescent="0.25">
      <c r="A48" s="248"/>
      <c r="B48" s="971"/>
      <c r="C48" s="279"/>
      <c r="D48" s="958" t="s">
        <v>378</v>
      </c>
      <c r="E48" s="1003"/>
      <c r="F48" s="1003"/>
      <c r="G48" s="1003"/>
      <c r="H48" s="1003"/>
      <c r="I48" s="1003"/>
      <c r="J48" s="960"/>
      <c r="K48" s="248"/>
    </row>
    <row r="49" spans="1:11" x14ac:dyDescent="0.25">
      <c r="A49" s="248"/>
      <c r="B49" s="971"/>
      <c r="C49" s="279"/>
      <c r="D49" s="955" t="s">
        <v>379</v>
      </c>
      <c r="E49" s="1004"/>
      <c r="F49" s="1004"/>
      <c r="G49" s="1004"/>
      <c r="H49" s="1004"/>
      <c r="I49" s="1004"/>
      <c r="J49" s="957"/>
      <c r="K49" s="248"/>
    </row>
    <row r="50" spans="1:11" ht="15.75" thickBot="1" x14ac:dyDescent="0.3">
      <c r="A50" s="248"/>
      <c r="B50" s="971"/>
      <c r="C50" s="279"/>
      <c r="D50" s="958" t="s">
        <v>368</v>
      </c>
      <c r="E50" s="1003"/>
      <c r="F50" s="1003"/>
      <c r="G50" s="1003"/>
      <c r="H50" s="1003"/>
      <c r="I50" s="1003"/>
      <c r="J50" s="960"/>
      <c r="K50" s="248"/>
    </row>
    <row r="51" spans="1:11" ht="15.75" thickBot="1" x14ac:dyDescent="0.3">
      <c r="A51" s="248"/>
      <c r="B51" s="971"/>
      <c r="C51" s="275"/>
      <c r="D51" s="283" t="s">
        <v>150</v>
      </c>
      <c r="E51" s="283" t="s">
        <v>20</v>
      </c>
      <c r="F51" s="283" t="s">
        <v>21</v>
      </c>
      <c r="G51" s="283" t="s">
        <v>22</v>
      </c>
      <c r="H51" s="283" t="s">
        <v>23</v>
      </c>
      <c r="I51" s="283" t="s">
        <v>151</v>
      </c>
      <c r="J51" s="277"/>
      <c r="K51" s="248"/>
    </row>
    <row r="52" spans="1:11" ht="15.75" thickBot="1" x14ac:dyDescent="0.3">
      <c r="A52" s="248"/>
      <c r="B52" s="971"/>
      <c r="C52" s="275"/>
      <c r="D52" s="297" t="s">
        <v>369</v>
      </c>
      <c r="E52" s="7"/>
      <c r="F52" s="7"/>
      <c r="G52" s="7"/>
      <c r="H52" s="7"/>
      <c r="I52" s="286">
        <f>SUM(E52:H52)</f>
        <v>0</v>
      </c>
      <c r="J52" s="277"/>
      <c r="K52" s="248"/>
    </row>
    <row r="53" spans="1:11" ht="15.75" thickBot="1" x14ac:dyDescent="0.3">
      <c r="A53" s="248"/>
      <c r="B53" s="971"/>
      <c r="C53" s="275"/>
      <c r="D53" s="297" t="s">
        <v>370</v>
      </c>
      <c r="E53" s="7"/>
      <c r="F53" s="7"/>
      <c r="G53" s="7"/>
      <c r="H53" s="7"/>
      <c r="I53" s="389"/>
      <c r="J53" s="277"/>
      <c r="K53" s="248"/>
    </row>
    <row r="54" spans="1:11" ht="15.75" thickBot="1" x14ac:dyDescent="0.3">
      <c r="A54" s="248"/>
      <c r="B54" s="971"/>
      <c r="C54" s="275"/>
      <c r="D54" s="297" t="s">
        <v>371</v>
      </c>
      <c r="E54" s="7"/>
      <c r="F54" s="7"/>
      <c r="G54" s="7"/>
      <c r="H54" s="7"/>
      <c r="I54" s="389"/>
      <c r="J54" s="277"/>
      <c r="K54" s="248"/>
    </row>
    <row r="55" spans="1:11" ht="15.75" thickBot="1" x14ac:dyDescent="0.3">
      <c r="A55" s="248"/>
      <c r="B55" s="971"/>
      <c r="C55" s="275"/>
      <c r="D55" s="297" t="s">
        <v>372</v>
      </c>
      <c r="E55" s="7"/>
      <c r="F55" s="7"/>
      <c r="G55" s="7"/>
      <c r="H55" s="7"/>
      <c r="I55" s="389"/>
      <c r="J55" s="277"/>
      <c r="K55" s="248"/>
    </row>
    <row r="56" spans="1:11" ht="15.75" thickBot="1" x14ac:dyDescent="0.3">
      <c r="A56" s="248"/>
      <c r="B56" s="971"/>
      <c r="C56" s="275"/>
      <c r="D56" s="297" t="s">
        <v>373</v>
      </c>
      <c r="E56" s="7"/>
      <c r="F56" s="7"/>
      <c r="G56" s="7"/>
      <c r="H56" s="7"/>
      <c r="I56" s="389"/>
      <c r="J56" s="277"/>
      <c r="K56" s="248"/>
    </row>
    <row r="57" spans="1:11" ht="15.75" thickBot="1" x14ac:dyDescent="0.3">
      <c r="A57" s="248"/>
      <c r="B57" s="971"/>
      <c r="C57" s="275"/>
      <c r="D57" s="297" t="s">
        <v>1195</v>
      </c>
      <c r="E57" s="383"/>
      <c r="F57" s="383"/>
      <c r="G57" s="383"/>
      <c r="H57" s="383"/>
      <c r="I57" s="389"/>
      <c r="J57" s="277"/>
      <c r="K57" s="248"/>
    </row>
    <row r="58" spans="1:11" ht="15.75" thickBot="1" x14ac:dyDescent="0.3">
      <c r="A58" s="248"/>
      <c r="B58" s="971"/>
      <c r="C58" s="275"/>
      <c r="D58" s="297" t="s">
        <v>151</v>
      </c>
      <c r="E58" s="354">
        <f>SUM(E53:E57)</f>
        <v>0</v>
      </c>
      <c r="F58" s="354">
        <f>SUM(F53:F57)</f>
        <v>0</v>
      </c>
      <c r="G58" s="354">
        <f>SUM(G53:G57)</f>
        <v>0</v>
      </c>
      <c r="H58" s="354">
        <f>SUM(H53:H57)</f>
        <v>0</v>
      </c>
      <c r="I58" s="389"/>
      <c r="J58" s="277"/>
      <c r="K58" s="248"/>
    </row>
    <row r="59" spans="1:11" x14ac:dyDescent="0.25">
      <c r="A59" s="248"/>
      <c r="B59" s="971"/>
      <c r="C59" s="279"/>
      <c r="D59" s="958" t="s">
        <v>374</v>
      </c>
      <c r="E59" s="1003"/>
      <c r="F59" s="1003"/>
      <c r="G59" s="1003"/>
      <c r="H59" s="1003"/>
      <c r="I59" s="1003"/>
      <c r="J59" s="960"/>
      <c r="K59" s="248"/>
    </row>
    <row r="60" spans="1:11" x14ac:dyDescent="0.25">
      <c r="A60" s="248"/>
      <c r="B60" s="971"/>
      <c r="C60" s="279"/>
      <c r="D60" s="958" t="s">
        <v>375</v>
      </c>
      <c r="E60" s="1003"/>
      <c r="F60" s="1003"/>
      <c r="G60" s="1003"/>
      <c r="H60" s="1003"/>
      <c r="I60" s="1003"/>
      <c r="J60" s="960"/>
      <c r="K60" s="248"/>
    </row>
    <row r="61" spans="1:11" ht="15.75" thickBot="1" x14ac:dyDescent="0.3">
      <c r="A61" s="248"/>
      <c r="B61" s="971"/>
      <c r="C61" s="279"/>
      <c r="D61" s="955" t="s">
        <v>376</v>
      </c>
      <c r="E61" s="1004"/>
      <c r="F61" s="1004"/>
      <c r="G61" s="1004"/>
      <c r="H61" s="1004"/>
      <c r="I61" s="1004"/>
      <c r="J61" s="957"/>
      <c r="K61" s="248"/>
    </row>
    <row r="62" spans="1:11" ht="15.75" thickBot="1" x14ac:dyDescent="0.3">
      <c r="A62" s="248"/>
      <c r="B62" s="971"/>
      <c r="C62" s="275"/>
      <c r="D62" s="283" t="s">
        <v>150</v>
      </c>
      <c r="E62" s="283" t="s">
        <v>20</v>
      </c>
      <c r="F62" s="283" t="s">
        <v>21</v>
      </c>
      <c r="G62" s="283" t="s">
        <v>22</v>
      </c>
      <c r="H62" s="283" t="s">
        <v>23</v>
      </c>
      <c r="I62" s="283" t="s">
        <v>151</v>
      </c>
      <c r="J62" s="277"/>
      <c r="K62" s="248"/>
    </row>
    <row r="63" spans="1:11" ht="15.75" thickBot="1" x14ac:dyDescent="0.3">
      <c r="A63" s="248"/>
      <c r="B63" s="971"/>
      <c r="C63" s="275"/>
      <c r="D63" s="297" t="s">
        <v>369</v>
      </c>
      <c r="E63" s="199">
        <v>0</v>
      </c>
      <c r="F63" s="199"/>
      <c r="G63" s="199"/>
      <c r="H63" s="199"/>
      <c r="I63" s="354">
        <f>SUM(E63:H63)</f>
        <v>0</v>
      </c>
      <c r="J63" s="277"/>
      <c r="K63" s="248"/>
    </row>
    <row r="64" spans="1:11" ht="15.75" thickBot="1" x14ac:dyDescent="0.3">
      <c r="A64" s="248"/>
      <c r="B64" s="971"/>
      <c r="C64" s="275"/>
      <c r="D64" s="297" t="s">
        <v>370</v>
      </c>
      <c r="E64" s="199">
        <v>1</v>
      </c>
      <c r="F64" s="199"/>
      <c r="G64" s="199"/>
      <c r="H64" s="199"/>
      <c r="I64" s="389"/>
      <c r="J64" s="277"/>
      <c r="K64" s="248"/>
    </row>
    <row r="65" spans="1:11" ht="15.75" thickBot="1" x14ac:dyDescent="0.3">
      <c r="A65" s="248"/>
      <c r="B65" s="971"/>
      <c r="C65" s="275"/>
      <c r="D65" s="297" t="s">
        <v>371</v>
      </c>
      <c r="E65" s="199"/>
      <c r="F65" s="199"/>
      <c r="G65" s="199"/>
      <c r="H65" s="199"/>
      <c r="I65" s="389"/>
      <c r="J65" s="277"/>
      <c r="K65" s="248"/>
    </row>
    <row r="66" spans="1:11" ht="15.75" thickBot="1" x14ac:dyDescent="0.3">
      <c r="A66" s="248"/>
      <c r="B66" s="971"/>
      <c r="C66" s="275"/>
      <c r="D66" s="297" t="s">
        <v>372</v>
      </c>
      <c r="E66" s="199"/>
      <c r="F66" s="199"/>
      <c r="G66" s="199"/>
      <c r="H66" s="199"/>
      <c r="I66" s="389"/>
      <c r="J66" s="277"/>
      <c r="K66" s="248"/>
    </row>
    <row r="67" spans="1:11" ht="15.75" thickBot="1" x14ac:dyDescent="0.3">
      <c r="A67" s="248"/>
      <c r="B67" s="971"/>
      <c r="C67" s="275"/>
      <c r="D67" s="297" t="s">
        <v>373</v>
      </c>
      <c r="E67" s="199"/>
      <c r="F67" s="199"/>
      <c r="G67" s="199"/>
      <c r="H67" s="199"/>
      <c r="I67" s="389"/>
      <c r="J67" s="277"/>
      <c r="K67" s="248"/>
    </row>
    <row r="68" spans="1:11" ht="15.75" thickBot="1" x14ac:dyDescent="0.3">
      <c r="A68" s="248"/>
      <c r="B68" s="971"/>
      <c r="C68" s="275"/>
      <c r="D68" s="297" t="s">
        <v>1194</v>
      </c>
      <c r="E68" s="199"/>
      <c r="F68" s="199"/>
      <c r="G68" s="199"/>
      <c r="H68" s="199"/>
      <c r="I68" s="389"/>
      <c r="J68" s="277"/>
      <c r="K68" s="248"/>
    </row>
    <row r="69" spans="1:11" ht="15.75" thickBot="1" x14ac:dyDescent="0.3">
      <c r="A69" s="248"/>
      <c r="B69" s="971"/>
      <c r="C69" s="275"/>
      <c r="D69" s="297" t="s">
        <v>151</v>
      </c>
      <c r="E69" s="354">
        <f>SUM(E64:E68)</f>
        <v>1</v>
      </c>
      <c r="F69" s="354">
        <f>SUM(F64:F68)</f>
        <v>0</v>
      </c>
      <c r="G69" s="354">
        <f>SUM(G64:G68)</f>
        <v>0</v>
      </c>
      <c r="H69" s="354">
        <f>SUM(H64:H68)</f>
        <v>0</v>
      </c>
      <c r="I69" s="389"/>
      <c r="J69" s="277"/>
      <c r="K69" s="248"/>
    </row>
    <row r="70" spans="1:11" x14ac:dyDescent="0.25">
      <c r="A70" s="248"/>
      <c r="B70" s="971"/>
      <c r="C70" s="279"/>
      <c r="D70" s="958" t="s">
        <v>377</v>
      </c>
      <c r="E70" s="1003"/>
      <c r="F70" s="1003"/>
      <c r="G70" s="1003"/>
      <c r="H70" s="1003"/>
      <c r="I70" s="1003"/>
      <c r="J70" s="960"/>
      <c r="K70" s="248"/>
    </row>
    <row r="71" spans="1:11" x14ac:dyDescent="0.25">
      <c r="A71" s="248"/>
      <c r="B71" s="971"/>
      <c r="C71" s="279"/>
      <c r="D71" s="958" t="s">
        <v>378</v>
      </c>
      <c r="E71" s="1003"/>
      <c r="F71" s="1003"/>
      <c r="G71" s="1003"/>
      <c r="H71" s="1003"/>
      <c r="I71" s="1003"/>
      <c r="J71" s="960"/>
      <c r="K71" s="248"/>
    </row>
    <row r="72" spans="1:11" ht="15.75" thickBot="1" x14ac:dyDescent="0.3">
      <c r="A72" s="248"/>
      <c r="B72" s="971"/>
      <c r="C72" s="279"/>
      <c r="D72" s="949" t="s">
        <v>380</v>
      </c>
      <c r="E72" s="950"/>
      <c r="F72" s="950"/>
      <c r="G72" s="950"/>
      <c r="H72" s="950"/>
      <c r="I72" s="950"/>
      <c r="J72" s="951"/>
      <c r="K72" s="248"/>
    </row>
    <row r="73" spans="1:11" ht="33" customHeight="1" x14ac:dyDescent="0.25">
      <c r="A73" s="248"/>
      <c r="B73" s="971"/>
      <c r="C73" s="275"/>
      <c r="D73" s="954" t="s">
        <v>381</v>
      </c>
      <c r="E73" s="970" t="s">
        <v>382</v>
      </c>
      <c r="F73" s="970" t="s">
        <v>383</v>
      </c>
      <c r="G73" s="970" t="s">
        <v>384</v>
      </c>
      <c r="H73" s="970" t="s">
        <v>385</v>
      </c>
      <c r="I73" s="970" t="s">
        <v>386</v>
      </c>
      <c r="J73" s="274" t="s">
        <v>387</v>
      </c>
      <c r="K73" s="251"/>
    </row>
    <row r="74" spans="1:11" ht="36" customHeight="1" thickBot="1" x14ac:dyDescent="0.3">
      <c r="A74" s="248"/>
      <c r="B74" s="971"/>
      <c r="C74" s="275"/>
      <c r="D74" s="984"/>
      <c r="E74" s="972"/>
      <c r="F74" s="972"/>
      <c r="G74" s="972"/>
      <c r="H74" s="972"/>
      <c r="I74" s="972"/>
      <c r="J74" s="281" t="s">
        <v>388</v>
      </c>
      <c r="K74" s="251"/>
    </row>
    <row r="75" spans="1:11" ht="15.75" thickBot="1" x14ac:dyDescent="0.3">
      <c r="A75" s="248"/>
      <c r="B75" s="971"/>
      <c r="C75" s="275"/>
      <c r="D75" s="30"/>
      <c r="E75" s="30"/>
      <c r="F75" s="30"/>
      <c r="G75" s="199"/>
      <c r="H75" s="199"/>
      <c r="I75" s="30"/>
      <c r="J75" s="30"/>
      <c r="K75" s="251"/>
    </row>
    <row r="76" spans="1:11" ht="15.75" thickBot="1" x14ac:dyDescent="0.3">
      <c r="A76" s="248"/>
      <c r="B76" s="971"/>
      <c r="C76" s="275"/>
      <c r="D76" s="30"/>
      <c r="E76" s="30"/>
      <c r="F76" s="30"/>
      <c r="G76" s="199"/>
      <c r="H76" s="199"/>
      <c r="I76" s="30"/>
      <c r="J76" s="30"/>
      <c r="K76" s="251"/>
    </row>
    <row r="77" spans="1:11" ht="15.75" thickBot="1" x14ac:dyDescent="0.3">
      <c r="A77" s="248"/>
      <c r="B77" s="971"/>
      <c r="C77" s="275"/>
      <c r="D77" s="30"/>
      <c r="E77" s="30"/>
      <c r="F77" s="30"/>
      <c r="G77" s="199"/>
      <c r="H77" s="199"/>
      <c r="I77" s="30"/>
      <c r="J77" s="30"/>
      <c r="K77" s="251"/>
    </row>
    <row r="78" spans="1:11" ht="15.75" thickBot="1" x14ac:dyDescent="0.3">
      <c r="A78" s="248"/>
      <c r="B78" s="971"/>
      <c r="C78" s="275"/>
      <c r="D78" s="30"/>
      <c r="E78" s="30"/>
      <c r="F78" s="30"/>
      <c r="G78" s="199"/>
      <c r="H78" s="199"/>
      <c r="I78" s="30"/>
      <c r="J78" s="30"/>
      <c r="K78" s="251"/>
    </row>
    <row r="79" spans="1:11" ht="15.75" thickBot="1" x14ac:dyDescent="0.3">
      <c r="A79" s="248"/>
      <c r="B79" s="971"/>
      <c r="C79" s="275"/>
      <c r="D79" s="30"/>
      <c r="E79" s="30"/>
      <c r="F79" s="30"/>
      <c r="G79" s="199"/>
      <c r="H79" s="199"/>
      <c r="I79" s="30"/>
      <c r="J79" s="30"/>
      <c r="K79" s="251"/>
    </row>
    <row r="80" spans="1:11" ht="15.75" thickBot="1" x14ac:dyDescent="0.3">
      <c r="A80" s="248"/>
      <c r="B80" s="971"/>
      <c r="C80" s="275"/>
      <c r="D80" s="30"/>
      <c r="E80" s="30"/>
      <c r="F80" s="30"/>
      <c r="G80" s="199"/>
      <c r="H80" s="199"/>
      <c r="I80" s="30"/>
      <c r="J80" s="30"/>
      <c r="K80" s="251"/>
    </row>
    <row r="81" spans="1:11" ht="15.75" thickBot="1" x14ac:dyDescent="0.3">
      <c r="A81" s="248"/>
      <c r="B81" s="971"/>
      <c r="C81" s="275"/>
      <c r="D81" s="30"/>
      <c r="E81" s="30"/>
      <c r="F81" s="30"/>
      <c r="G81" s="199"/>
      <c r="H81" s="199"/>
      <c r="I81" s="30"/>
      <c r="J81" s="30"/>
      <c r="K81" s="251"/>
    </row>
    <row r="82" spans="1:11" ht="15.75" thickBot="1" x14ac:dyDescent="0.3">
      <c r="A82" s="248"/>
      <c r="B82" s="971"/>
      <c r="C82" s="275"/>
      <c r="D82" s="30"/>
      <c r="E82" s="30"/>
      <c r="F82" s="30"/>
      <c r="G82" s="199"/>
      <c r="H82" s="199"/>
      <c r="I82" s="30"/>
      <c r="J82" s="30"/>
      <c r="K82" s="251"/>
    </row>
    <row r="83" spans="1:11" ht="15.75" thickBot="1" x14ac:dyDescent="0.3">
      <c r="A83" s="248"/>
      <c r="B83" s="971"/>
      <c r="C83" s="275"/>
      <c r="D83" s="30"/>
      <c r="E83" s="30"/>
      <c r="F83" s="30"/>
      <c r="G83" s="199"/>
      <c r="H83" s="199"/>
      <c r="I83" s="30"/>
      <c r="J83" s="30"/>
      <c r="K83" s="251"/>
    </row>
    <row r="84" spans="1:11" ht="15.75" thickBot="1" x14ac:dyDescent="0.3">
      <c r="A84" s="248"/>
      <c r="B84" s="971"/>
      <c r="C84" s="275"/>
      <c r="D84" s="30"/>
      <c r="E84" s="30"/>
      <c r="F84" s="30"/>
      <c r="G84" s="199"/>
      <c r="H84" s="199"/>
      <c r="I84" s="30"/>
      <c r="J84" s="30"/>
      <c r="K84" s="251"/>
    </row>
    <row r="85" spans="1:11" ht="15.75" thickBot="1" x14ac:dyDescent="0.3">
      <c r="A85" s="248"/>
      <c r="B85" s="971"/>
      <c r="C85" s="275"/>
      <c r="D85" s="30"/>
      <c r="E85" s="30"/>
      <c r="F85" s="30"/>
      <c r="G85" s="199"/>
      <c r="H85" s="199"/>
      <c r="I85" s="30"/>
      <c r="J85" s="30"/>
      <c r="K85" s="251"/>
    </row>
    <row r="86" spans="1:11" ht="15.75" thickBot="1" x14ac:dyDescent="0.3">
      <c r="A86" s="248"/>
      <c r="B86" s="971"/>
      <c r="C86" s="275"/>
      <c r="D86" s="30"/>
      <c r="E86" s="30"/>
      <c r="F86" s="30"/>
      <c r="G86" s="199"/>
      <c r="H86" s="199"/>
      <c r="I86" s="30"/>
      <c r="J86" s="30"/>
      <c r="K86" s="251"/>
    </row>
    <row r="87" spans="1:11" ht="15.75" thickBot="1" x14ac:dyDescent="0.3">
      <c r="A87" s="248"/>
      <c r="B87" s="971"/>
      <c r="C87" s="275"/>
      <c r="D87" s="30"/>
      <c r="E87" s="30"/>
      <c r="F87" s="30"/>
      <c r="G87" s="199"/>
      <c r="H87" s="199"/>
      <c r="I87" s="30"/>
      <c r="J87" s="30"/>
      <c r="K87" s="251"/>
    </row>
    <row r="88" spans="1:11" ht="15.75" thickBot="1" x14ac:dyDescent="0.3">
      <c r="A88" s="248"/>
      <c r="B88" s="971"/>
      <c r="C88" s="275"/>
      <c r="D88" s="30"/>
      <c r="E88" s="30"/>
      <c r="F88" s="30"/>
      <c r="G88" s="199"/>
      <c r="H88" s="199"/>
      <c r="I88" s="30"/>
      <c r="J88" s="30"/>
      <c r="K88" s="251"/>
    </row>
    <row r="89" spans="1:11" x14ac:dyDescent="0.25">
      <c r="A89" s="248"/>
      <c r="B89" s="971"/>
      <c r="C89" s="279"/>
      <c r="D89" s="952" t="s">
        <v>389</v>
      </c>
      <c r="E89" s="953"/>
      <c r="F89" s="953"/>
      <c r="G89" s="953"/>
      <c r="H89" s="953"/>
      <c r="I89" s="953"/>
      <c r="J89" s="954"/>
      <c r="K89" s="251"/>
    </row>
    <row r="90" spans="1:11" ht="15.75" thickBot="1" x14ac:dyDescent="0.3">
      <c r="A90" s="248"/>
      <c r="B90" s="971"/>
      <c r="C90" s="279"/>
      <c r="D90" s="982" t="s">
        <v>390</v>
      </c>
      <c r="E90" s="983"/>
      <c r="F90" s="983"/>
      <c r="G90" s="983"/>
      <c r="H90" s="983"/>
      <c r="I90" s="983"/>
      <c r="J90" s="984"/>
      <c r="K90" s="251"/>
    </row>
    <row r="91" spans="1:11" x14ac:dyDescent="0.25">
      <c r="A91" s="248"/>
      <c r="B91" s="971"/>
      <c r="C91" s="279"/>
      <c r="D91" s="304"/>
      <c r="E91" s="380"/>
      <c r="F91" s="380"/>
      <c r="G91" s="380"/>
      <c r="H91" s="380"/>
      <c r="I91" s="380"/>
      <c r="J91" s="316"/>
      <c r="K91" s="251"/>
    </row>
    <row r="92" spans="1:11" ht="15.75" thickBot="1" x14ac:dyDescent="0.3">
      <c r="A92" s="248"/>
      <c r="B92" s="971"/>
      <c r="C92" s="279"/>
      <c r="D92" s="304" t="s">
        <v>1196</v>
      </c>
      <c r="E92" s="380"/>
      <c r="F92" s="380"/>
      <c r="G92" s="380"/>
      <c r="H92" s="380"/>
      <c r="I92" s="380"/>
      <c r="J92" s="316"/>
      <c r="K92" s="251"/>
    </row>
    <row r="93" spans="1:11" x14ac:dyDescent="0.25">
      <c r="A93" s="248"/>
      <c r="B93" s="971"/>
      <c r="C93" s="279"/>
      <c r="D93" s="390" t="s">
        <v>150</v>
      </c>
      <c r="E93" s="391" t="s">
        <v>20</v>
      </c>
      <c r="F93" s="391" t="s">
        <v>21</v>
      </c>
      <c r="G93" s="391" t="s">
        <v>22</v>
      </c>
      <c r="H93" s="391" t="s">
        <v>23</v>
      </c>
      <c r="I93" s="392" t="s">
        <v>151</v>
      </c>
      <c r="J93" s="316"/>
      <c r="K93" s="251"/>
    </row>
    <row r="94" spans="1:11" x14ac:dyDescent="0.25">
      <c r="A94" s="248"/>
      <c r="B94" s="971"/>
      <c r="C94" s="279"/>
      <c r="D94" s="393" t="s">
        <v>1197</v>
      </c>
      <c r="E94" s="394">
        <f>+E63+E40</f>
        <v>0</v>
      </c>
      <c r="F94" s="394">
        <f>+F63+F40</f>
        <v>0</v>
      </c>
      <c r="G94" s="394">
        <f>+G63+G40</f>
        <v>0</v>
      </c>
      <c r="H94" s="394">
        <f>+H63+H40</f>
        <v>0</v>
      </c>
      <c r="I94" s="395">
        <f>SUM(E94:H94)</f>
        <v>0</v>
      </c>
      <c r="J94" s="316"/>
      <c r="K94" s="251"/>
    </row>
    <row r="95" spans="1:11" ht="36" x14ac:dyDescent="0.25">
      <c r="A95" s="248"/>
      <c r="B95" s="971"/>
      <c r="C95" s="279"/>
      <c r="D95" s="396" t="s">
        <v>1198</v>
      </c>
      <c r="E95" s="394">
        <f>+E68+E45</f>
        <v>0</v>
      </c>
      <c r="F95" s="394">
        <f>+F68+F45</f>
        <v>0</v>
      </c>
      <c r="G95" s="394">
        <f>+G68+G45</f>
        <v>0</v>
      </c>
      <c r="H95" s="394">
        <f>+H68+H45</f>
        <v>0</v>
      </c>
      <c r="I95" s="395">
        <f>SUM(E95:H95)</f>
        <v>0</v>
      </c>
      <c r="J95" s="316"/>
      <c r="K95" s="251"/>
    </row>
    <row r="96" spans="1:11" ht="48.75" thickBot="1" x14ac:dyDescent="0.3">
      <c r="A96" s="248"/>
      <c r="B96" s="971"/>
      <c r="C96" s="279"/>
      <c r="D96" s="396" t="s">
        <v>348</v>
      </c>
      <c r="E96" s="397" t="str">
        <f>IFERROR(E95/E94,"N.A.")</f>
        <v>N.A.</v>
      </c>
      <c r="F96" s="397" t="str">
        <f>IFERROR(F95/F94,"N.A.")</f>
        <v>N.A.</v>
      </c>
      <c r="G96" s="397" t="str">
        <f>IFERROR(G95/G94,"N.A.")</f>
        <v>N.A.</v>
      </c>
      <c r="H96" s="397" t="str">
        <f>IFERROR(H95/H94,"N.A.")</f>
        <v>N.A.</v>
      </c>
      <c r="I96" s="397" t="str">
        <f>IFERROR(I95/I94,"N.A.")</f>
        <v>N.A.</v>
      </c>
      <c r="J96" s="316"/>
      <c r="K96" s="251"/>
    </row>
    <row r="97" spans="1:11" ht="24" customHeight="1" thickBot="1" x14ac:dyDescent="0.3">
      <c r="A97" s="248"/>
      <c r="B97" s="972"/>
      <c r="C97" s="289"/>
      <c r="D97" s="248"/>
      <c r="E97" s="248"/>
      <c r="F97" s="248"/>
      <c r="G97" s="248"/>
      <c r="H97" s="248"/>
      <c r="I97" s="248"/>
      <c r="J97" s="316"/>
      <c r="K97" s="251"/>
    </row>
    <row r="98" spans="1:11" ht="24" customHeight="1" thickBot="1" x14ac:dyDescent="0.3">
      <c r="A98" s="248"/>
      <c r="B98" s="288" t="s">
        <v>34</v>
      </c>
      <c r="C98" s="289"/>
      <c r="D98" s="979" t="s">
        <v>391</v>
      </c>
      <c r="E98" s="980"/>
      <c r="F98" s="980"/>
      <c r="G98" s="980"/>
      <c r="H98" s="980"/>
      <c r="I98" s="980"/>
      <c r="J98" s="981"/>
      <c r="K98" s="251"/>
    </row>
    <row r="99" spans="1:11" ht="24" customHeight="1" x14ac:dyDescent="0.25">
      <c r="A99" s="248"/>
      <c r="B99" s="970" t="s">
        <v>36</v>
      </c>
      <c r="C99" s="271"/>
      <c r="D99" s="952" t="s">
        <v>346</v>
      </c>
      <c r="E99" s="953"/>
      <c r="F99" s="953"/>
      <c r="G99" s="953"/>
      <c r="H99" s="953"/>
      <c r="I99" s="953"/>
      <c r="J99" s="954"/>
      <c r="K99" s="251"/>
    </row>
    <row r="100" spans="1:11" ht="48" customHeight="1" x14ac:dyDescent="0.25">
      <c r="A100" s="248"/>
      <c r="B100" s="971"/>
      <c r="C100" s="279"/>
      <c r="D100" s="958" t="s">
        <v>392</v>
      </c>
      <c r="E100" s="1003"/>
      <c r="F100" s="1003"/>
      <c r="G100" s="1003"/>
      <c r="H100" s="1003"/>
      <c r="I100" s="1003"/>
      <c r="J100" s="960"/>
      <c r="K100" s="251"/>
    </row>
    <row r="101" spans="1:11" ht="60" customHeight="1" thickBot="1" x14ac:dyDescent="0.3">
      <c r="A101" s="248"/>
      <c r="B101" s="972"/>
      <c r="C101" s="289"/>
      <c r="D101" s="982" t="s">
        <v>393</v>
      </c>
      <c r="E101" s="983"/>
      <c r="F101" s="983"/>
      <c r="G101" s="983"/>
      <c r="H101" s="983"/>
      <c r="I101" s="983"/>
      <c r="J101" s="984"/>
      <c r="K101" s="251"/>
    </row>
    <row r="102" spans="1:11" ht="15.75" thickBot="1" x14ac:dyDescent="0.3">
      <c r="A102" s="248"/>
      <c r="B102" s="252"/>
      <c r="C102" s="253"/>
      <c r="D102" s="251"/>
      <c r="E102" s="251"/>
      <c r="F102" s="251"/>
      <c r="G102" s="251"/>
      <c r="H102" s="251"/>
      <c r="I102" s="251"/>
      <c r="J102" s="251"/>
      <c r="K102" s="251"/>
    </row>
    <row r="103" spans="1:11" ht="24" customHeight="1" thickBot="1" x14ac:dyDescent="0.3">
      <c r="A103" s="248"/>
      <c r="B103" s="967" t="s">
        <v>38</v>
      </c>
      <c r="C103" s="968"/>
      <c r="D103" s="968"/>
      <c r="E103" s="969"/>
      <c r="F103" s="251"/>
      <c r="G103" s="251"/>
      <c r="H103" s="251"/>
      <c r="I103" s="251"/>
      <c r="J103" s="251"/>
      <c r="K103" s="251"/>
    </row>
    <row r="104" spans="1:11" ht="15.75" thickBot="1" x14ac:dyDescent="0.3">
      <c r="A104" s="248"/>
      <c r="B104" s="970">
        <v>1</v>
      </c>
      <c r="C104" s="275"/>
      <c r="D104" s="292" t="s">
        <v>39</v>
      </c>
      <c r="E104" s="31"/>
      <c r="F104" s="251"/>
      <c r="G104" s="251"/>
      <c r="H104" s="251"/>
      <c r="I104" s="251"/>
      <c r="J104" s="251"/>
      <c r="K104" s="251"/>
    </row>
    <row r="105" spans="1:11" ht="15.75" thickBot="1" x14ac:dyDescent="0.3">
      <c r="A105" s="248"/>
      <c r="B105" s="971"/>
      <c r="C105" s="275"/>
      <c r="D105" s="281" t="s">
        <v>40</v>
      </c>
      <c r="E105" s="31" t="s">
        <v>2008</v>
      </c>
      <c r="F105" s="251"/>
      <c r="G105" s="251"/>
      <c r="H105" s="251"/>
      <c r="I105" s="251"/>
      <c r="J105" s="251"/>
      <c r="K105" s="251"/>
    </row>
    <row r="106" spans="1:11" ht="15.75" thickBot="1" x14ac:dyDescent="0.3">
      <c r="A106" s="248"/>
      <c r="B106" s="971"/>
      <c r="C106" s="275"/>
      <c r="D106" s="281" t="s">
        <v>41</v>
      </c>
      <c r="E106" s="31" t="s">
        <v>2021</v>
      </c>
      <c r="F106" s="251"/>
      <c r="G106" s="251"/>
      <c r="H106" s="251"/>
      <c r="I106" s="251"/>
      <c r="J106" s="251"/>
      <c r="K106" s="251"/>
    </row>
    <row r="107" spans="1:11" ht="15.75" thickBot="1" x14ac:dyDescent="0.3">
      <c r="A107" s="248"/>
      <c r="B107" s="971"/>
      <c r="C107" s="275"/>
      <c r="D107" s="281" t="s">
        <v>42</v>
      </c>
      <c r="E107" s="31" t="s">
        <v>2022</v>
      </c>
      <c r="F107" s="251"/>
      <c r="G107" s="251"/>
      <c r="H107" s="251"/>
      <c r="I107" s="251"/>
      <c r="J107" s="251"/>
      <c r="K107" s="251"/>
    </row>
    <row r="108" spans="1:11" ht="15.75" thickBot="1" x14ac:dyDescent="0.3">
      <c r="A108" s="248"/>
      <c r="B108" s="971"/>
      <c r="C108" s="275"/>
      <c r="D108" s="281" t="s">
        <v>43</v>
      </c>
      <c r="E108" s="847" t="s">
        <v>2023</v>
      </c>
      <c r="F108" s="251"/>
      <c r="G108" s="251"/>
      <c r="H108" s="251"/>
      <c r="I108" s="251"/>
      <c r="J108" s="251"/>
      <c r="K108" s="251"/>
    </row>
    <row r="109" spans="1:11" ht="15.75" thickBot="1" x14ac:dyDescent="0.3">
      <c r="A109" s="248"/>
      <c r="B109" s="971"/>
      <c r="C109" s="275"/>
      <c r="D109" s="281" t="s">
        <v>44</v>
      </c>
      <c r="E109" s="31">
        <v>5748960</v>
      </c>
      <c r="F109" s="251"/>
      <c r="G109" s="251"/>
      <c r="H109" s="251"/>
      <c r="I109" s="251"/>
      <c r="J109" s="251"/>
      <c r="K109" s="251"/>
    </row>
    <row r="110" spans="1:11" ht="15.75" thickBot="1" x14ac:dyDescent="0.3">
      <c r="A110" s="248"/>
      <c r="B110" s="972"/>
      <c r="C110" s="348"/>
      <c r="D110" s="281" t="s">
        <v>45</v>
      </c>
      <c r="E110" s="31" t="s">
        <v>2024</v>
      </c>
      <c r="F110" s="251"/>
      <c r="G110" s="251"/>
      <c r="H110" s="251"/>
      <c r="I110" s="251"/>
      <c r="J110" s="251"/>
      <c r="K110" s="251"/>
    </row>
    <row r="111" spans="1:11" ht="15.75" thickBot="1" x14ac:dyDescent="0.3">
      <c r="A111" s="248"/>
      <c r="B111" s="252"/>
      <c r="C111" s="253"/>
      <c r="D111" s="251"/>
      <c r="E111" s="251"/>
      <c r="F111" s="251"/>
      <c r="G111" s="251"/>
      <c r="H111" s="251"/>
      <c r="I111" s="251"/>
      <c r="J111" s="251"/>
      <c r="K111" s="251"/>
    </row>
    <row r="112" spans="1:11" ht="15.75" thickBot="1" x14ac:dyDescent="0.3">
      <c r="A112" s="248"/>
      <c r="B112" s="967" t="s">
        <v>46</v>
      </c>
      <c r="C112" s="968"/>
      <c r="D112" s="968"/>
      <c r="E112" s="969"/>
      <c r="F112" s="251"/>
      <c r="G112" s="251"/>
      <c r="H112" s="251"/>
      <c r="I112" s="251"/>
      <c r="J112" s="251"/>
      <c r="K112" s="251"/>
    </row>
    <row r="113" spans="1:11" ht="15.75" thickBot="1" x14ac:dyDescent="0.3">
      <c r="A113" s="248"/>
      <c r="B113" s="970">
        <v>1</v>
      </c>
      <c r="C113" s="275"/>
      <c r="D113" s="292" t="s">
        <v>39</v>
      </c>
      <c r="E113" s="241" t="s">
        <v>47</v>
      </c>
      <c r="F113" s="251"/>
      <c r="G113" s="251"/>
      <c r="H113" s="251"/>
      <c r="I113" s="251"/>
      <c r="J113" s="251"/>
      <c r="K113" s="251"/>
    </row>
    <row r="114" spans="1:11" ht="15.75" thickBot="1" x14ac:dyDescent="0.3">
      <c r="A114" s="248"/>
      <c r="B114" s="971"/>
      <c r="C114" s="275"/>
      <c r="D114" s="281" t="s">
        <v>40</v>
      </c>
      <c r="E114" s="241" t="s">
        <v>160</v>
      </c>
      <c r="F114" s="251"/>
      <c r="G114" s="251"/>
      <c r="H114" s="251"/>
      <c r="I114" s="251"/>
      <c r="J114" s="251"/>
      <c r="K114" s="251"/>
    </row>
    <row r="115" spans="1:11" ht="15.75" thickBot="1" x14ac:dyDescent="0.3">
      <c r="A115" s="248"/>
      <c r="B115" s="971"/>
      <c r="C115" s="275"/>
      <c r="D115" s="281" t="s">
        <v>41</v>
      </c>
      <c r="E115" s="318"/>
      <c r="F115" s="251"/>
      <c r="G115" s="251"/>
      <c r="H115" s="251"/>
      <c r="I115" s="251"/>
      <c r="J115" s="251"/>
      <c r="K115" s="251"/>
    </row>
    <row r="116" spans="1:11" ht="15.75" thickBot="1" x14ac:dyDescent="0.3">
      <c r="A116" s="248"/>
      <c r="B116" s="971"/>
      <c r="C116" s="275"/>
      <c r="D116" s="281" t="s">
        <v>42</v>
      </c>
      <c r="E116" s="318"/>
      <c r="F116" s="251"/>
      <c r="G116" s="251"/>
      <c r="H116" s="251"/>
      <c r="I116" s="251"/>
      <c r="J116" s="251"/>
      <c r="K116" s="251"/>
    </row>
    <row r="117" spans="1:11" ht="15.75" thickBot="1" x14ac:dyDescent="0.3">
      <c r="A117" s="248"/>
      <c r="B117" s="971"/>
      <c r="C117" s="275"/>
      <c r="D117" s="281" t="s">
        <v>43</v>
      </c>
      <c r="E117" s="318"/>
      <c r="F117" s="251"/>
      <c r="G117" s="251"/>
      <c r="H117" s="251"/>
      <c r="I117" s="251"/>
      <c r="J117" s="251"/>
      <c r="K117" s="251"/>
    </row>
    <row r="118" spans="1:11" ht="15.75" thickBot="1" x14ac:dyDescent="0.3">
      <c r="A118" s="248"/>
      <c r="B118" s="971"/>
      <c r="C118" s="275"/>
      <c r="D118" s="281" t="s">
        <v>44</v>
      </c>
      <c r="E118" s="318"/>
      <c r="F118" s="251"/>
      <c r="G118" s="251"/>
      <c r="H118" s="251"/>
      <c r="I118" s="251"/>
      <c r="J118" s="251"/>
      <c r="K118" s="251"/>
    </row>
    <row r="119" spans="1:11" ht="15.75" thickBot="1" x14ac:dyDescent="0.3">
      <c r="A119" s="248"/>
      <c r="B119" s="972"/>
      <c r="C119" s="348"/>
      <c r="D119" s="281" t="s">
        <v>45</v>
      </c>
      <c r="E119" s="318"/>
      <c r="F119" s="251"/>
      <c r="G119" s="251"/>
      <c r="H119" s="251"/>
      <c r="I119" s="251"/>
      <c r="J119" s="251"/>
      <c r="K119" s="251"/>
    </row>
    <row r="120" spans="1:11" ht="15.75" thickBot="1" x14ac:dyDescent="0.3">
      <c r="A120" s="248"/>
      <c r="B120" s="252"/>
      <c r="C120" s="253"/>
      <c r="D120" s="251"/>
      <c r="E120" s="251"/>
      <c r="F120" s="251"/>
      <c r="G120" s="251"/>
      <c r="H120" s="251"/>
      <c r="I120" s="251"/>
      <c r="J120" s="251"/>
      <c r="K120" s="251"/>
    </row>
    <row r="121" spans="1:11" ht="15" customHeight="1" thickBot="1" x14ac:dyDescent="0.3">
      <c r="A121" s="248"/>
      <c r="B121" s="294" t="s">
        <v>49</v>
      </c>
      <c r="C121" s="295"/>
      <c r="D121" s="295"/>
      <c r="E121" s="296"/>
      <c r="F121" s="248"/>
      <c r="G121" s="251"/>
      <c r="H121" s="251"/>
      <c r="I121" s="251"/>
      <c r="J121" s="251"/>
      <c r="K121" s="251"/>
    </row>
    <row r="122" spans="1:11" ht="24.75" thickBot="1" x14ac:dyDescent="0.3">
      <c r="A122" s="248"/>
      <c r="B122" s="288" t="s">
        <v>50</v>
      </c>
      <c r="C122" s="281" t="s">
        <v>51</v>
      </c>
      <c r="D122" s="281" t="s">
        <v>52</v>
      </c>
      <c r="E122" s="281" t="s">
        <v>53</v>
      </c>
      <c r="F122" s="251"/>
      <c r="G122" s="251"/>
      <c r="H122" s="251"/>
      <c r="I122" s="251"/>
      <c r="J122" s="251"/>
      <c r="K122" s="248"/>
    </row>
    <row r="123" spans="1:11" ht="96.75" thickBot="1" x14ac:dyDescent="0.3">
      <c r="A123" s="248"/>
      <c r="B123" s="298">
        <v>42401</v>
      </c>
      <c r="C123" s="281">
        <v>0.01</v>
      </c>
      <c r="D123" s="299" t="s">
        <v>394</v>
      </c>
      <c r="E123" s="281"/>
      <c r="F123" s="251"/>
      <c r="G123" s="251"/>
      <c r="H123" s="251"/>
      <c r="I123" s="251"/>
      <c r="J123" s="251"/>
      <c r="K123" s="248"/>
    </row>
    <row r="124" spans="1:11" ht="15.75" thickBot="1" x14ac:dyDescent="0.3">
      <c r="A124" s="248"/>
      <c r="B124" s="252"/>
      <c r="C124" s="253"/>
      <c r="D124" s="251"/>
      <c r="E124" s="251"/>
      <c r="F124" s="251"/>
      <c r="G124" s="251"/>
      <c r="H124" s="251"/>
      <c r="I124" s="251"/>
      <c r="J124" s="251"/>
      <c r="K124" s="251"/>
    </row>
    <row r="125" spans="1:11" ht="15.75" thickBot="1" x14ac:dyDescent="0.3">
      <c r="A125" s="248"/>
      <c r="B125" s="338" t="s">
        <v>55</v>
      </c>
      <c r="C125" s="301"/>
      <c r="D125" s="251"/>
      <c r="E125" s="251"/>
      <c r="F125" s="251"/>
      <c r="G125" s="251"/>
      <c r="H125" s="251"/>
      <c r="I125" s="251"/>
      <c r="J125" s="251"/>
      <c r="K125" s="251"/>
    </row>
    <row r="126" spans="1:11" x14ac:dyDescent="0.25">
      <c r="A126" s="248"/>
      <c r="B126" s="1060" t="s">
        <v>395</v>
      </c>
      <c r="C126" s="1061"/>
      <c r="D126" s="1061"/>
      <c r="E126" s="1061"/>
      <c r="F126" s="1061"/>
      <c r="G126" s="1061"/>
      <c r="H126" s="1061"/>
      <c r="I126" s="1061"/>
      <c r="J126" s="1061"/>
      <c r="K126" s="251"/>
    </row>
    <row r="127" spans="1:11" ht="24" customHeight="1" x14ac:dyDescent="0.25">
      <c r="A127" s="248"/>
      <c r="B127" s="1060"/>
      <c r="C127" s="1061"/>
      <c r="D127" s="1061"/>
      <c r="E127" s="1061"/>
      <c r="F127" s="1061"/>
      <c r="G127" s="1061"/>
      <c r="H127" s="1061"/>
      <c r="I127" s="1061"/>
      <c r="J127" s="1061"/>
      <c r="K127" s="251"/>
    </row>
    <row r="128" spans="1:11" x14ac:dyDescent="0.25">
      <c r="A128" s="248"/>
      <c r="B128" s="1062"/>
      <c r="C128" s="1063"/>
      <c r="D128" s="1063"/>
      <c r="E128" s="1063"/>
      <c r="F128" s="1063"/>
      <c r="G128" s="1063"/>
      <c r="H128" s="1063"/>
      <c r="I128" s="1063"/>
      <c r="J128" s="1063"/>
      <c r="K128" s="251"/>
    </row>
    <row r="129" spans="1:11" ht="15.75" thickBot="1" x14ac:dyDescent="0.3">
      <c r="A129" s="248"/>
      <c r="B129" s="251"/>
      <c r="C129" s="268"/>
      <c r="D129" s="251"/>
      <c r="E129" s="251"/>
      <c r="F129" s="251"/>
      <c r="G129" s="251"/>
      <c r="H129" s="251"/>
      <c r="I129" s="251"/>
      <c r="J129" s="251"/>
      <c r="K129" s="251"/>
    </row>
    <row r="130" spans="1:11" ht="15.75" thickBot="1" x14ac:dyDescent="0.3">
      <c r="A130" s="248"/>
      <c r="B130" s="967" t="s">
        <v>56</v>
      </c>
      <c r="C130" s="968"/>
      <c r="D130" s="969"/>
      <c r="E130" s="251"/>
      <c r="F130" s="251"/>
      <c r="G130" s="251"/>
      <c r="H130" s="251"/>
      <c r="I130" s="251"/>
      <c r="J130" s="251"/>
      <c r="K130" s="251"/>
    </row>
    <row r="131" spans="1:11" ht="108.75" thickBot="1" x14ac:dyDescent="0.3">
      <c r="A131" s="248"/>
      <c r="B131" s="288" t="s">
        <v>57</v>
      </c>
      <c r="C131" s="348"/>
      <c r="D131" s="281" t="s">
        <v>349</v>
      </c>
      <c r="E131" s="251"/>
      <c r="F131" s="251"/>
      <c r="G131" s="251"/>
      <c r="H131" s="251"/>
      <c r="I131" s="251"/>
      <c r="J131" s="251"/>
      <c r="K131" s="251"/>
    </row>
    <row r="132" spans="1:11" x14ac:dyDescent="0.25">
      <c r="A132" s="248"/>
      <c r="B132" s="970" t="s">
        <v>59</v>
      </c>
      <c r="C132" s="275"/>
      <c r="D132" s="315" t="s">
        <v>60</v>
      </c>
      <c r="E132" s="251"/>
      <c r="F132" s="251"/>
      <c r="G132" s="251"/>
      <c r="H132" s="251"/>
      <c r="I132" s="251"/>
      <c r="J132" s="251"/>
      <c r="K132" s="251"/>
    </row>
    <row r="133" spans="1:11" ht="84" x14ac:dyDescent="0.25">
      <c r="A133" s="248"/>
      <c r="B133" s="971"/>
      <c r="C133" s="275"/>
      <c r="D133" s="316" t="s">
        <v>350</v>
      </c>
      <c r="E133" s="251"/>
      <c r="F133" s="251"/>
      <c r="G133" s="251"/>
      <c r="H133" s="251"/>
      <c r="I133" s="251"/>
      <c r="J133" s="251"/>
      <c r="K133" s="251"/>
    </row>
    <row r="134" spans="1:11" ht="36" x14ac:dyDescent="0.25">
      <c r="A134" s="248"/>
      <c r="B134" s="971"/>
      <c r="C134" s="275"/>
      <c r="D134" s="316" t="s">
        <v>351</v>
      </c>
      <c r="E134" s="251"/>
      <c r="F134" s="251"/>
      <c r="G134" s="251"/>
      <c r="H134" s="251"/>
      <c r="I134" s="251"/>
      <c r="J134" s="251"/>
      <c r="K134" s="251"/>
    </row>
    <row r="135" spans="1:11" x14ac:dyDescent="0.25">
      <c r="A135" s="248"/>
      <c r="B135" s="971"/>
      <c r="C135" s="275"/>
      <c r="D135" s="315" t="s">
        <v>63</v>
      </c>
      <c r="E135" s="251"/>
      <c r="F135" s="251"/>
      <c r="G135" s="251"/>
      <c r="H135" s="251"/>
      <c r="I135" s="251"/>
      <c r="J135" s="251"/>
      <c r="K135" s="251"/>
    </row>
    <row r="136" spans="1:11" x14ac:dyDescent="0.25">
      <c r="A136" s="248"/>
      <c r="B136" s="971"/>
      <c r="C136" s="275"/>
      <c r="D136" s="316" t="s">
        <v>65</v>
      </c>
      <c r="E136" s="251"/>
      <c r="F136" s="251"/>
      <c r="G136" s="251"/>
      <c r="H136" s="251"/>
      <c r="I136" s="251"/>
      <c r="J136" s="251"/>
      <c r="K136" s="251"/>
    </row>
    <row r="137" spans="1:11" x14ac:dyDescent="0.25">
      <c r="A137" s="248"/>
      <c r="B137" s="971"/>
      <c r="C137" s="275"/>
      <c r="D137" s="316" t="s">
        <v>352</v>
      </c>
      <c r="E137" s="251"/>
      <c r="F137" s="251"/>
      <c r="G137" s="251"/>
      <c r="H137" s="251"/>
      <c r="I137" s="251"/>
      <c r="J137" s="251"/>
      <c r="K137" s="251"/>
    </row>
    <row r="138" spans="1:11" x14ac:dyDescent="0.25">
      <c r="A138" s="248"/>
      <c r="B138" s="971"/>
      <c r="C138" s="275"/>
      <c r="D138" s="315" t="s">
        <v>288</v>
      </c>
      <c r="E138" s="251"/>
      <c r="F138" s="251"/>
      <c r="G138" s="251"/>
      <c r="H138" s="251"/>
      <c r="I138" s="251"/>
      <c r="J138" s="251"/>
      <c r="K138" s="251"/>
    </row>
    <row r="139" spans="1:11" ht="36" x14ac:dyDescent="0.25">
      <c r="A139" s="248"/>
      <c r="B139" s="971"/>
      <c r="C139" s="275"/>
      <c r="D139" s="316" t="s">
        <v>353</v>
      </c>
      <c r="E139" s="251"/>
      <c r="F139" s="251"/>
      <c r="G139" s="251"/>
      <c r="H139" s="251"/>
      <c r="I139" s="251"/>
      <c r="J139" s="251"/>
      <c r="K139" s="251"/>
    </row>
    <row r="140" spans="1:11" ht="36" x14ac:dyDescent="0.25">
      <c r="A140" s="248"/>
      <c r="B140" s="971"/>
      <c r="C140" s="275"/>
      <c r="D140" s="316" t="s">
        <v>354</v>
      </c>
      <c r="E140" s="251"/>
      <c r="F140" s="251"/>
      <c r="G140" s="251"/>
      <c r="H140" s="251"/>
      <c r="I140" s="251"/>
      <c r="J140" s="251"/>
      <c r="K140" s="251"/>
    </row>
    <row r="141" spans="1:11" ht="15.75" thickBot="1" x14ac:dyDescent="0.3">
      <c r="A141" s="248"/>
      <c r="B141" s="972"/>
      <c r="C141" s="348"/>
      <c r="D141" s="281" t="s">
        <v>355</v>
      </c>
      <c r="E141" s="251"/>
      <c r="F141" s="251"/>
      <c r="G141" s="251"/>
      <c r="H141" s="251"/>
      <c r="I141" s="251"/>
      <c r="J141" s="251"/>
      <c r="K141" s="251"/>
    </row>
    <row r="142" spans="1:11" ht="24.75" thickBot="1" x14ac:dyDescent="0.3">
      <c r="A142" s="248"/>
      <c r="B142" s="288" t="s">
        <v>72</v>
      </c>
      <c r="C142" s="348"/>
      <c r="D142" s="281"/>
      <c r="E142" s="251"/>
      <c r="F142" s="251"/>
      <c r="G142" s="251"/>
      <c r="H142" s="251"/>
      <c r="I142" s="251"/>
      <c r="J142" s="251"/>
      <c r="K142" s="251"/>
    </row>
    <row r="143" spans="1:11" ht="15.75" thickBot="1" x14ac:dyDescent="0.3">
      <c r="A143" s="248"/>
      <c r="B143" s="321"/>
      <c r="C143" s="307"/>
      <c r="D143" s="251"/>
      <c r="E143" s="251"/>
      <c r="F143" s="251"/>
      <c r="G143" s="251"/>
      <c r="H143" s="251"/>
      <c r="I143" s="251"/>
      <c r="J143" s="251"/>
      <c r="K143" s="251"/>
    </row>
    <row r="144" spans="1:11" ht="108" x14ac:dyDescent="0.25">
      <c r="A144" s="248"/>
      <c r="B144" s="970" t="s">
        <v>73</v>
      </c>
      <c r="C144" s="347"/>
      <c r="D144" s="274" t="s">
        <v>356</v>
      </c>
      <c r="E144" s="251"/>
      <c r="F144" s="251"/>
      <c r="G144" s="251"/>
      <c r="H144" s="251"/>
      <c r="I144" s="251"/>
      <c r="J144" s="251"/>
      <c r="K144" s="251"/>
    </row>
    <row r="145" spans="1:11" ht="144" x14ac:dyDescent="0.25">
      <c r="A145" s="248"/>
      <c r="B145" s="971"/>
      <c r="C145" s="275"/>
      <c r="D145" s="316" t="s">
        <v>357</v>
      </c>
      <c r="E145" s="251"/>
      <c r="F145" s="251"/>
      <c r="G145" s="251"/>
      <c r="H145" s="251"/>
      <c r="I145" s="251"/>
      <c r="J145" s="251"/>
      <c r="K145" s="251"/>
    </row>
    <row r="146" spans="1:11" ht="192" x14ac:dyDescent="0.25">
      <c r="A146" s="248"/>
      <c r="B146" s="971"/>
      <c r="C146" s="275"/>
      <c r="D146" s="316" t="s">
        <v>358</v>
      </c>
      <c r="E146" s="251"/>
      <c r="F146" s="251"/>
      <c r="G146" s="251"/>
      <c r="H146" s="251"/>
      <c r="I146" s="251"/>
      <c r="J146" s="251"/>
      <c r="K146" s="251"/>
    </row>
    <row r="147" spans="1:11" ht="72" x14ac:dyDescent="0.25">
      <c r="A147" s="248"/>
      <c r="B147" s="971"/>
      <c r="C147" s="275"/>
      <c r="D147" s="316" t="s">
        <v>359</v>
      </c>
      <c r="E147" s="251"/>
      <c r="F147" s="251"/>
      <c r="G147" s="251"/>
      <c r="H147" s="251"/>
      <c r="I147" s="251"/>
      <c r="J147" s="251"/>
      <c r="K147" s="251"/>
    </row>
    <row r="148" spans="1:11" ht="120.75" thickBot="1" x14ac:dyDescent="0.3">
      <c r="A148" s="248"/>
      <c r="B148" s="972"/>
      <c r="C148" s="348"/>
      <c r="D148" s="281" t="s">
        <v>360</v>
      </c>
      <c r="E148" s="251"/>
      <c r="F148" s="251"/>
      <c r="G148" s="251"/>
      <c r="H148" s="251"/>
      <c r="I148" s="251"/>
      <c r="J148" s="251"/>
      <c r="K148" s="251"/>
    </row>
    <row r="149" spans="1:11" x14ac:dyDescent="0.25">
      <c r="A149" s="248"/>
      <c r="B149" s="970" t="s">
        <v>90</v>
      </c>
      <c r="C149" s="275"/>
      <c r="D149" s="315"/>
      <c r="E149" s="251"/>
      <c r="F149" s="251"/>
      <c r="G149" s="251"/>
      <c r="H149" s="251"/>
      <c r="I149" s="251"/>
      <c r="J149" s="251"/>
      <c r="K149" s="251"/>
    </row>
    <row r="150" spans="1:11" ht="36" x14ac:dyDescent="0.25">
      <c r="A150" s="248"/>
      <c r="B150" s="971"/>
      <c r="C150" s="275"/>
      <c r="D150" s="315" t="s">
        <v>348</v>
      </c>
      <c r="E150" s="251"/>
      <c r="F150" s="251"/>
      <c r="G150" s="251"/>
      <c r="H150" s="251"/>
      <c r="I150" s="251"/>
      <c r="J150" s="251"/>
      <c r="K150" s="251"/>
    </row>
    <row r="151" spans="1:11" x14ac:dyDescent="0.25">
      <c r="A151" s="248"/>
      <c r="B151" s="971"/>
      <c r="C151" s="275"/>
      <c r="D151" s="317"/>
      <c r="E151" s="251"/>
      <c r="F151" s="251"/>
      <c r="G151" s="251"/>
      <c r="H151" s="251"/>
      <c r="I151" s="251"/>
      <c r="J151" s="251"/>
      <c r="K151" s="251"/>
    </row>
    <row r="152" spans="1:11" x14ac:dyDescent="0.25">
      <c r="A152" s="248"/>
      <c r="B152" s="971"/>
      <c r="C152" s="275"/>
      <c r="D152" s="316" t="s">
        <v>91</v>
      </c>
      <c r="E152" s="251"/>
      <c r="F152" s="251"/>
      <c r="G152" s="251"/>
      <c r="H152" s="251"/>
      <c r="I152" s="251"/>
      <c r="J152" s="251"/>
      <c r="K152" s="251"/>
    </row>
    <row r="153" spans="1:11" ht="49.5" x14ac:dyDescent="0.25">
      <c r="A153" s="248"/>
      <c r="B153" s="971"/>
      <c r="C153" s="275"/>
      <c r="D153" s="316" t="s">
        <v>361</v>
      </c>
      <c r="E153" s="251"/>
      <c r="F153" s="251"/>
      <c r="G153" s="251"/>
      <c r="H153" s="251"/>
      <c r="I153" s="251"/>
      <c r="J153" s="251"/>
      <c r="K153" s="251"/>
    </row>
    <row r="154" spans="1:11" ht="49.5" x14ac:dyDescent="0.25">
      <c r="A154" s="248"/>
      <c r="B154" s="971"/>
      <c r="C154" s="275"/>
      <c r="D154" s="316" t="s">
        <v>362</v>
      </c>
      <c r="E154" s="251"/>
      <c r="F154" s="251"/>
      <c r="G154" s="251"/>
      <c r="H154" s="251"/>
      <c r="I154" s="251"/>
      <c r="J154" s="251"/>
      <c r="K154" s="251"/>
    </row>
    <row r="155" spans="1:11" ht="50.25" thickBot="1" x14ac:dyDescent="0.3">
      <c r="A155" s="248"/>
      <c r="B155" s="972"/>
      <c r="C155" s="348"/>
      <c r="D155" s="281" t="s">
        <v>363</v>
      </c>
      <c r="E155" s="251"/>
      <c r="F155" s="251"/>
      <c r="G155" s="251"/>
      <c r="H155" s="251"/>
      <c r="I155" s="251"/>
      <c r="J155" s="251"/>
      <c r="K155" s="251"/>
    </row>
  </sheetData>
  <sheetProtection insertRows="0"/>
  <mergeCells count="54">
    <mergeCell ref="A1:P1"/>
    <mergeCell ref="A2:P2"/>
    <mergeCell ref="A3:P3"/>
    <mergeCell ref="A4:D4"/>
    <mergeCell ref="A5:P5"/>
    <mergeCell ref="B103:E103"/>
    <mergeCell ref="B104:B110"/>
    <mergeCell ref="B112:E112"/>
    <mergeCell ref="D59:J59"/>
    <mergeCell ref="D60:J60"/>
    <mergeCell ref="D61:J61"/>
    <mergeCell ref="D70:J70"/>
    <mergeCell ref="D71:J71"/>
    <mergeCell ref="D72:J72"/>
    <mergeCell ref="I73:I74"/>
    <mergeCell ref="D73:D74"/>
    <mergeCell ref="E73:E74"/>
    <mergeCell ref="B16:B97"/>
    <mergeCell ref="D27:J27"/>
    <mergeCell ref="D36:J36"/>
    <mergeCell ref="D37:J37"/>
    <mergeCell ref="D50:J50"/>
    <mergeCell ref="D38:J38"/>
    <mergeCell ref="D47:J47"/>
    <mergeCell ref="F17:F18"/>
    <mergeCell ref="D25:I25"/>
    <mergeCell ref="E17:E18"/>
    <mergeCell ref="G17:G18"/>
    <mergeCell ref="B149:B155"/>
    <mergeCell ref="C17:C18"/>
    <mergeCell ref="D17:D18"/>
    <mergeCell ref="B113:B119"/>
    <mergeCell ref="D89:J89"/>
    <mergeCell ref="D90:J90"/>
    <mergeCell ref="D98:J98"/>
    <mergeCell ref="B99:B101"/>
    <mergeCell ref="D99:J99"/>
    <mergeCell ref="D100:J100"/>
    <mergeCell ref="D101:J101"/>
    <mergeCell ref="F73:F74"/>
    <mergeCell ref="G73:G74"/>
    <mergeCell ref="H73:H74"/>
    <mergeCell ref="D48:J48"/>
    <mergeCell ref="D49:J49"/>
    <mergeCell ref="B126:J127"/>
    <mergeCell ref="B128:J128"/>
    <mergeCell ref="B130:D130"/>
    <mergeCell ref="B132:B141"/>
    <mergeCell ref="B144:B148"/>
    <mergeCell ref="B11:D11"/>
    <mergeCell ref="F11:S11"/>
    <mergeCell ref="F12:S12"/>
    <mergeCell ref="E13:R13"/>
    <mergeCell ref="E14:R14"/>
  </mergeCells>
  <conditionalFormatting sqref="F11">
    <cfRule type="notContainsBlanks" dxfId="96" priority="4">
      <formula>LEN(TRIM(F11))&gt;0</formula>
    </cfRule>
  </conditionalFormatting>
  <conditionalFormatting sqref="F12:S12">
    <cfRule type="expression" dxfId="95" priority="2">
      <formula>E12="NO SE REPORTA"</formula>
    </cfRule>
    <cfRule type="expression" dxfId="94" priority="3">
      <formula>E11="NO APLICA"</formula>
    </cfRule>
  </conditionalFormatting>
  <conditionalFormatting sqref="E13:R13">
    <cfRule type="expression" dxfId="93" priority="1">
      <formula>E12="SI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29:H34 E23:F23 E19:F19 E52:H57">
      <formula1>0</formula1>
    </dataValidation>
    <dataValidation type="whole" operator="greaterThanOrEqual" allowBlank="1" showInputMessage="1" showErrorMessage="1" errorTitle="ERROR" error="Valor en HECTAREAS (sin decimales)_x000a_" sqref="E63:H68 E40:H45 G75:H88 F20:F22 E21:E22">
      <formula1>0</formula1>
    </dataValidation>
    <dataValidation allowBlank="1" showInputMessage="1" showErrorMessage="1" promptTitle="ESTADO" prompt="en preparación_x000a_en aprestamiento_x000a_en declaración_x000a_Declarado" sqref="I75:I88"/>
    <dataValidation allowBlank="1" showInputMessage="1" showErrorMessage="1" sqref="I40 E46:H46 I52 E69:H69 I63 E58:H58 E24:F24 I29"/>
    <dataValidation type="list" allowBlank="1" showInputMessage="1" showErrorMessage="1" sqref="E12">
      <formula1>REPORTE</formula1>
    </dataValidation>
    <dataValidation type="list" allowBlank="1" showInputMessage="1" showErrorMessage="1" sqref="E11">
      <formula1>SI</formula1>
    </dataValidation>
  </dataValidations>
  <hyperlinks>
    <hyperlink ref="B10" location="'ANEXO 3'!A1" display="VOLVER AL INDICE"/>
    <hyperlink ref="E108" r:id="rId1"/>
  </hyperlinks>
  <pageMargins left="0.25" right="0.25" top="0.75" bottom="0.75" header="0.3" footer="0.3"/>
  <pageSetup paperSize="178" orientation="landscape" horizontalDpi="1200" verticalDpi="1200"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89"/>
  <sheetViews>
    <sheetView showGridLines="0" topLeftCell="A4" zoomScale="98" zoomScaleNormal="98" workbookViewId="0">
      <selection activeCell="F10" sqref="F10:S10"/>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396</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row>
    <row r="7" spans="1:21" ht="15.75" thickBot="1" x14ac:dyDescent="0.3">
      <c r="A7" s="248"/>
      <c r="B7" s="254"/>
      <c r="C7" s="255"/>
      <c r="D7" s="251"/>
      <c r="E7" s="256"/>
      <c r="F7" s="251" t="s">
        <v>129</v>
      </c>
      <c r="G7" s="251"/>
      <c r="H7" s="251"/>
      <c r="I7" s="251"/>
      <c r="J7" s="251"/>
      <c r="K7" s="251"/>
    </row>
    <row r="8" spans="1:21" ht="15.75" thickBot="1" x14ac:dyDescent="0.3">
      <c r="A8" s="248"/>
      <c r="B8" s="264" t="s">
        <v>1183</v>
      </c>
      <c r="C8" s="265">
        <v>2020</v>
      </c>
      <c r="D8" s="260" t="str">
        <f>IF(E10="NO APLICA","NO APLICA",IF(E11="NO SE REPORTA","SIN INFORMACION",+F20))</f>
        <v>N.A.</v>
      </c>
      <c r="E8" s="267"/>
      <c r="F8" s="251" t="s">
        <v>130</v>
      </c>
      <c r="G8" s="251"/>
      <c r="H8" s="251"/>
      <c r="I8" s="251"/>
      <c r="J8" s="251"/>
      <c r="K8" s="251"/>
    </row>
    <row r="9" spans="1:21" x14ac:dyDescent="0.25">
      <c r="A9" s="248"/>
      <c r="B9" s="513" t="s">
        <v>1184</v>
      </c>
      <c r="C9" s="268"/>
      <c r="D9" s="251"/>
      <c r="E9" s="251"/>
      <c r="F9" s="251"/>
      <c r="G9" s="251"/>
      <c r="H9" s="251"/>
      <c r="I9" s="251"/>
      <c r="J9" s="251"/>
      <c r="K9" s="251"/>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v>5.4</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268"/>
      <c r="D14" s="251"/>
      <c r="E14" s="251"/>
      <c r="F14" s="251"/>
      <c r="G14" s="251"/>
      <c r="H14" s="251"/>
      <c r="I14" s="251"/>
      <c r="J14" s="251"/>
      <c r="K14" s="251"/>
    </row>
    <row r="15" spans="1:21" ht="15.75" thickTop="1" x14ac:dyDescent="0.25">
      <c r="A15" s="248"/>
      <c r="B15" s="1070" t="s">
        <v>2</v>
      </c>
      <c r="C15" s="271"/>
      <c r="D15" s="952" t="s">
        <v>336</v>
      </c>
      <c r="E15" s="953"/>
      <c r="F15" s="953"/>
      <c r="G15" s="953"/>
      <c r="H15" s="953"/>
      <c r="I15" s="953"/>
      <c r="J15" s="954"/>
      <c r="K15" s="251"/>
    </row>
    <row r="16" spans="1:21" ht="15.75" thickBot="1" x14ac:dyDescent="0.3">
      <c r="A16" s="248"/>
      <c r="B16" s="971"/>
      <c r="C16" s="279"/>
      <c r="D16" s="949" t="s">
        <v>411</v>
      </c>
      <c r="E16" s="950"/>
      <c r="F16" s="950"/>
      <c r="G16" s="950"/>
      <c r="H16" s="950"/>
      <c r="I16" s="950"/>
      <c r="J16" s="951"/>
      <c r="K16" s="251"/>
    </row>
    <row r="17" spans="1:11" ht="24.75" thickBot="1" x14ac:dyDescent="0.3">
      <c r="A17" s="248"/>
      <c r="B17" s="971"/>
      <c r="C17" s="275"/>
      <c r="D17" s="283" t="s">
        <v>412</v>
      </c>
      <c r="E17" s="290" t="s">
        <v>1945</v>
      </c>
      <c r="F17" s="283" t="s">
        <v>20</v>
      </c>
      <c r="G17" s="283" t="s">
        <v>21</v>
      </c>
      <c r="H17" s="283" t="s">
        <v>22</v>
      </c>
      <c r="I17" s="283" t="s">
        <v>23</v>
      </c>
      <c r="J17" s="283" t="s">
        <v>151</v>
      </c>
      <c r="K17" s="251"/>
    </row>
    <row r="18" spans="1:11" ht="36.75" thickBot="1" x14ac:dyDescent="0.3">
      <c r="A18" s="248"/>
      <c r="B18" s="971"/>
      <c r="C18" s="275"/>
      <c r="D18" s="281" t="s">
        <v>413</v>
      </c>
      <c r="E18" s="556">
        <v>1</v>
      </c>
      <c r="F18" s="219">
        <v>0</v>
      </c>
      <c r="G18" s="219"/>
      <c r="H18" s="219"/>
      <c r="I18" s="219"/>
      <c r="J18" s="286">
        <f>SUM(F18:I18)</f>
        <v>0</v>
      </c>
      <c r="K18" s="19"/>
    </row>
    <row r="19" spans="1:11" ht="36.75" thickBot="1" x14ac:dyDescent="0.3">
      <c r="A19" s="248"/>
      <c r="B19" s="971"/>
      <c r="C19" s="275"/>
      <c r="D19" s="281" t="s">
        <v>414</v>
      </c>
      <c r="E19" s="219">
        <v>0</v>
      </c>
      <c r="F19" s="219">
        <v>0</v>
      </c>
      <c r="G19" s="219"/>
      <c r="H19" s="219"/>
      <c r="I19" s="219"/>
      <c r="J19" s="286">
        <f>SUM(F19:I19)</f>
        <v>0</v>
      </c>
      <c r="K19" s="19"/>
    </row>
    <row r="20" spans="1:11" ht="36.75" thickBot="1" x14ac:dyDescent="0.3">
      <c r="A20" s="248"/>
      <c r="B20" s="971"/>
      <c r="C20" s="348"/>
      <c r="D20" s="281" t="s">
        <v>396</v>
      </c>
      <c r="E20" s="198">
        <f t="shared" ref="E20:J20" si="0">IFERROR(E19/E18,"N.A.")</f>
        <v>0</v>
      </c>
      <c r="F20" s="198" t="str">
        <f t="shared" si="0"/>
        <v>N.A.</v>
      </c>
      <c r="G20" s="198" t="str">
        <f t="shared" si="0"/>
        <v>N.A.</v>
      </c>
      <c r="H20" s="198" t="str">
        <f t="shared" si="0"/>
        <v>N.A.</v>
      </c>
      <c r="I20" s="198" t="str">
        <f t="shared" si="0"/>
        <v>N.A.</v>
      </c>
      <c r="J20" s="198" t="str">
        <f t="shared" si="0"/>
        <v>N.A.</v>
      </c>
      <c r="K20" s="19"/>
    </row>
    <row r="21" spans="1:11" ht="11.1" customHeight="1" thickBot="1" x14ac:dyDescent="0.3">
      <c r="A21" s="248"/>
      <c r="B21" s="340"/>
      <c r="C21" s="271"/>
      <c r="D21" s="949" t="s">
        <v>1187</v>
      </c>
      <c r="E21" s="950"/>
      <c r="F21" s="950"/>
      <c r="G21" s="950"/>
      <c r="H21" s="950"/>
      <c r="I21" s="950"/>
      <c r="J21" s="951"/>
      <c r="K21" s="251"/>
    </row>
    <row r="22" spans="1:11" ht="36.75" thickBot="1" x14ac:dyDescent="0.3">
      <c r="A22" s="248"/>
      <c r="B22" s="340"/>
      <c r="C22" s="279"/>
      <c r="D22" s="302" t="s">
        <v>1188</v>
      </c>
      <c r="E22" s="270" t="s">
        <v>1189</v>
      </c>
      <c r="F22" s="274" t="s">
        <v>387</v>
      </c>
      <c r="G22" s="405"/>
      <c r="H22" s="406"/>
      <c r="I22" s="406"/>
      <c r="J22" s="407"/>
      <c r="K22" s="251"/>
    </row>
    <row r="23" spans="1:11" s="201" customFormat="1" ht="15.75" thickBot="1" x14ac:dyDescent="0.3">
      <c r="B23" s="239"/>
      <c r="C23" s="242"/>
      <c r="D23" s="398" t="s">
        <v>2025</v>
      </c>
      <c r="E23" s="831" t="s">
        <v>2026</v>
      </c>
      <c r="F23" s="339" t="s">
        <v>2027</v>
      </c>
      <c r="G23" s="399"/>
      <c r="H23" s="400"/>
      <c r="I23" s="400"/>
      <c r="J23" s="401"/>
      <c r="K23" s="19"/>
    </row>
    <row r="24" spans="1:11" s="201" customFormat="1" ht="15.75" thickBot="1" x14ac:dyDescent="0.3">
      <c r="B24" s="239"/>
      <c r="C24" s="242"/>
      <c r="D24" s="398"/>
      <c r="E24" s="339"/>
      <c r="F24" s="339"/>
      <c r="G24" s="399"/>
      <c r="H24" s="400"/>
      <c r="I24" s="400"/>
      <c r="J24" s="401"/>
      <c r="K24" s="19"/>
    </row>
    <row r="25" spans="1:11" s="201" customFormat="1" ht="15.75" thickBot="1" x14ac:dyDescent="0.3">
      <c r="B25" s="239"/>
      <c r="C25" s="242"/>
      <c r="D25" s="398"/>
      <c r="E25" s="339"/>
      <c r="F25" s="339"/>
      <c r="G25" s="399"/>
      <c r="H25" s="400"/>
      <c r="I25" s="400"/>
      <c r="J25" s="401"/>
      <c r="K25" s="19"/>
    </row>
    <row r="26" spans="1:11" s="201" customFormat="1" ht="15.75" thickBot="1" x14ac:dyDescent="0.3">
      <c r="B26" s="239"/>
      <c r="C26" s="242"/>
      <c r="D26" s="398"/>
      <c r="E26" s="339"/>
      <c r="F26" s="339"/>
      <c r="G26" s="399"/>
      <c r="H26" s="400"/>
      <c r="I26" s="400"/>
      <c r="J26" s="401"/>
      <c r="K26" s="19"/>
    </row>
    <row r="27" spans="1:11" s="201" customFormat="1" ht="15.75" thickBot="1" x14ac:dyDescent="0.3">
      <c r="B27" s="239"/>
      <c r="C27" s="242"/>
      <c r="D27" s="398"/>
      <c r="E27" s="339"/>
      <c r="F27" s="339"/>
      <c r="G27" s="399"/>
      <c r="H27" s="400"/>
      <c r="I27" s="400"/>
      <c r="J27" s="401"/>
      <c r="K27" s="19"/>
    </row>
    <row r="28" spans="1:11" s="201" customFormat="1" ht="15.75" thickBot="1" x14ac:dyDescent="0.3">
      <c r="B28" s="239"/>
      <c r="C28" s="242"/>
      <c r="D28" s="398"/>
      <c r="E28" s="339"/>
      <c r="F28" s="339"/>
      <c r="G28" s="399"/>
      <c r="H28" s="400"/>
      <c r="I28" s="400"/>
      <c r="J28" s="401"/>
      <c r="K28" s="19"/>
    </row>
    <row r="29" spans="1:11" s="201" customFormat="1" ht="15.75" thickBot="1" x14ac:dyDescent="0.3">
      <c r="B29" s="239"/>
      <c r="C29" s="242"/>
      <c r="D29" s="398"/>
      <c r="E29" s="339"/>
      <c r="F29" s="339"/>
      <c r="G29" s="399"/>
      <c r="H29" s="400"/>
      <c r="I29" s="400"/>
      <c r="J29" s="401"/>
      <c r="K29" s="19"/>
    </row>
    <row r="30" spans="1:11" s="201" customFormat="1" ht="15.75" thickBot="1" x14ac:dyDescent="0.3">
      <c r="B30" s="239"/>
      <c r="C30" s="242"/>
      <c r="D30" s="398"/>
      <c r="E30" s="339"/>
      <c r="F30" s="339"/>
      <c r="G30" s="399"/>
      <c r="H30" s="400"/>
      <c r="I30" s="400"/>
      <c r="J30" s="401"/>
      <c r="K30" s="19"/>
    </row>
    <row r="31" spans="1:11" s="201" customFormat="1" ht="15.75" thickBot="1" x14ac:dyDescent="0.3">
      <c r="B31" s="239"/>
      <c r="C31" s="242"/>
      <c r="D31" s="398"/>
      <c r="E31" s="339"/>
      <c r="F31" s="339"/>
      <c r="G31" s="399"/>
      <c r="H31" s="400"/>
      <c r="I31" s="400"/>
      <c r="J31" s="401"/>
      <c r="K31" s="19"/>
    </row>
    <row r="32" spans="1:11" s="201" customFormat="1" ht="15.75" thickBot="1" x14ac:dyDescent="0.3">
      <c r="B32" s="239"/>
      <c r="C32" s="242"/>
      <c r="D32" s="398"/>
      <c r="E32" s="339"/>
      <c r="F32" s="339"/>
      <c r="G32" s="399"/>
      <c r="H32" s="400"/>
      <c r="I32" s="400"/>
      <c r="J32" s="401"/>
      <c r="K32" s="19"/>
    </row>
    <row r="33" spans="1:11" s="201" customFormat="1" ht="15.75" thickBot="1" x14ac:dyDescent="0.3">
      <c r="B33" s="239"/>
      <c r="C33" s="242"/>
      <c r="D33" s="31"/>
      <c r="E33" s="31"/>
      <c r="F33" s="31"/>
      <c r="G33" s="399"/>
      <c r="H33" s="400"/>
      <c r="I33" s="400"/>
      <c r="J33" s="401"/>
    </row>
    <row r="34" spans="1:11" s="201" customFormat="1" ht="15.75" thickBot="1" x14ac:dyDescent="0.3">
      <c r="B34" s="239"/>
      <c r="C34" s="242"/>
      <c r="D34" s="31"/>
      <c r="E34" s="31"/>
      <c r="F34" s="31"/>
      <c r="G34" s="399"/>
      <c r="H34" s="400"/>
      <c r="I34" s="400"/>
      <c r="J34" s="401"/>
    </row>
    <row r="35" spans="1:11" s="201" customFormat="1" ht="15.75" thickBot="1" x14ac:dyDescent="0.3">
      <c r="B35" s="240"/>
      <c r="C35" s="243"/>
      <c r="D35" s="31"/>
      <c r="E35" s="31"/>
      <c r="F35" s="31"/>
      <c r="G35" s="402"/>
      <c r="H35" s="403"/>
      <c r="I35" s="403"/>
      <c r="J35" s="404"/>
    </row>
    <row r="36" spans="1:11" ht="15.75" thickBot="1" x14ac:dyDescent="0.3">
      <c r="A36" s="248"/>
      <c r="B36" s="288" t="s">
        <v>34</v>
      </c>
      <c r="C36" s="289"/>
      <c r="D36" s="979" t="s">
        <v>415</v>
      </c>
      <c r="E36" s="980"/>
      <c r="F36" s="980"/>
      <c r="G36" s="980"/>
      <c r="H36" s="980"/>
      <c r="I36" s="980"/>
      <c r="J36" s="981"/>
      <c r="K36" s="248"/>
    </row>
    <row r="37" spans="1:11" ht="24.75" thickBot="1" x14ac:dyDescent="0.3">
      <c r="A37" s="248"/>
      <c r="B37" s="288" t="s">
        <v>36</v>
      </c>
      <c r="C37" s="289"/>
      <c r="D37" s="979" t="s">
        <v>346</v>
      </c>
      <c r="E37" s="980"/>
      <c r="F37" s="980"/>
      <c r="G37" s="980"/>
      <c r="H37" s="980"/>
      <c r="I37" s="980"/>
      <c r="J37" s="981"/>
      <c r="K37" s="248"/>
    </row>
    <row r="38" spans="1:11" ht="15.75" thickBot="1" x14ac:dyDescent="0.3">
      <c r="A38" s="248"/>
      <c r="B38" s="380"/>
      <c r="C38" s="408"/>
      <c r="D38" s="380"/>
      <c r="E38" s="380"/>
      <c r="F38" s="380"/>
      <c r="G38" s="380"/>
      <c r="H38" s="380"/>
      <c r="I38" s="380"/>
      <c r="J38" s="380"/>
      <c r="K38" s="251"/>
    </row>
    <row r="39" spans="1:11" ht="24" customHeight="1" thickBot="1" x14ac:dyDescent="0.3">
      <c r="A39" s="248"/>
      <c r="B39" s="967" t="s">
        <v>38</v>
      </c>
      <c r="C39" s="968"/>
      <c r="D39" s="968"/>
      <c r="E39" s="969"/>
      <c r="F39" s="251"/>
      <c r="G39" s="251"/>
      <c r="H39" s="251"/>
      <c r="I39" s="251"/>
      <c r="J39" s="251"/>
      <c r="K39" s="251"/>
    </row>
    <row r="40" spans="1:11" ht="15.75" thickBot="1" x14ac:dyDescent="0.3">
      <c r="A40" s="248"/>
      <c r="B40" s="970">
        <v>1</v>
      </c>
      <c r="C40" s="275"/>
      <c r="D40" s="292" t="s">
        <v>39</v>
      </c>
      <c r="E40" s="31"/>
      <c r="F40" s="251"/>
      <c r="G40" s="251"/>
      <c r="H40" s="251"/>
      <c r="I40" s="251"/>
      <c r="J40" s="251"/>
      <c r="K40" s="251"/>
    </row>
    <row r="41" spans="1:11" ht="15.75" thickBot="1" x14ac:dyDescent="0.3">
      <c r="A41" s="248"/>
      <c r="B41" s="971"/>
      <c r="C41" s="275"/>
      <c r="D41" s="281" t="s">
        <v>40</v>
      </c>
      <c r="E41" s="31" t="s">
        <v>2008</v>
      </c>
      <c r="F41" s="251"/>
      <c r="G41" s="251"/>
      <c r="H41" s="251"/>
      <c r="I41" s="251"/>
      <c r="J41" s="251"/>
      <c r="K41" s="251"/>
    </row>
    <row r="42" spans="1:11" ht="15.75" thickBot="1" x14ac:dyDescent="0.3">
      <c r="A42" s="248"/>
      <c r="B42" s="971"/>
      <c r="C42" s="275"/>
      <c r="D42" s="281" t="s">
        <v>41</v>
      </c>
      <c r="E42" s="31" t="s">
        <v>2021</v>
      </c>
      <c r="F42" s="251"/>
      <c r="G42" s="251"/>
      <c r="H42" s="251"/>
      <c r="I42" s="251"/>
      <c r="J42" s="251"/>
      <c r="K42" s="251"/>
    </row>
    <row r="43" spans="1:11" ht="15.75" thickBot="1" x14ac:dyDescent="0.3">
      <c r="A43" s="248"/>
      <c r="B43" s="971"/>
      <c r="C43" s="275"/>
      <c r="D43" s="281" t="s">
        <v>42</v>
      </c>
      <c r="E43" s="31" t="s">
        <v>2022</v>
      </c>
      <c r="F43" s="251"/>
      <c r="G43" s="251"/>
      <c r="H43" s="251"/>
      <c r="I43" s="251"/>
      <c r="J43" s="251"/>
      <c r="K43" s="251"/>
    </row>
    <row r="44" spans="1:11" ht="15.75" thickBot="1" x14ac:dyDescent="0.3">
      <c r="A44" s="248"/>
      <c r="B44" s="971"/>
      <c r="C44" s="275"/>
      <c r="D44" s="281" t="s">
        <v>43</v>
      </c>
      <c r="E44" s="847" t="s">
        <v>2023</v>
      </c>
      <c r="F44" s="251"/>
      <c r="G44" s="251"/>
      <c r="H44" s="251"/>
      <c r="I44" s="251"/>
      <c r="J44" s="251"/>
      <c r="K44" s="251"/>
    </row>
    <row r="45" spans="1:11" ht="15.75" thickBot="1" x14ac:dyDescent="0.3">
      <c r="A45" s="248"/>
      <c r="B45" s="971"/>
      <c r="C45" s="275"/>
      <c r="D45" s="281" t="s">
        <v>44</v>
      </c>
      <c r="E45" s="31">
        <v>5748960</v>
      </c>
      <c r="F45" s="251"/>
      <c r="G45" s="251"/>
      <c r="H45" s="251"/>
      <c r="I45" s="251"/>
      <c r="J45" s="251"/>
      <c r="K45" s="251"/>
    </row>
    <row r="46" spans="1:11" ht="15.75" thickBot="1" x14ac:dyDescent="0.3">
      <c r="A46" s="248"/>
      <c r="B46" s="972"/>
      <c r="C46" s="348"/>
      <c r="D46" s="281" t="s">
        <v>45</v>
      </c>
      <c r="E46" s="31" t="s">
        <v>2024</v>
      </c>
      <c r="F46" s="251"/>
      <c r="G46" s="251"/>
      <c r="H46" s="251"/>
      <c r="I46" s="251"/>
      <c r="J46" s="251"/>
      <c r="K46" s="251"/>
    </row>
    <row r="47" spans="1:11" ht="15.75" thickBot="1" x14ac:dyDescent="0.3">
      <c r="A47" s="248"/>
      <c r="B47" s="252"/>
      <c r="C47" s="253"/>
      <c r="D47" s="251"/>
      <c r="E47" s="251"/>
      <c r="F47" s="251"/>
      <c r="G47" s="251"/>
      <c r="H47" s="251"/>
      <c r="I47" s="251"/>
      <c r="J47" s="251"/>
      <c r="K47" s="251"/>
    </row>
    <row r="48" spans="1:11" ht="15.75" thickBot="1" x14ac:dyDescent="0.3">
      <c r="A48" s="248"/>
      <c r="B48" s="967" t="s">
        <v>46</v>
      </c>
      <c r="C48" s="968"/>
      <c r="D48" s="968"/>
      <c r="E48" s="969"/>
      <c r="F48" s="251"/>
      <c r="G48" s="251"/>
      <c r="H48" s="251"/>
      <c r="I48" s="251"/>
      <c r="J48" s="251"/>
      <c r="K48" s="251"/>
    </row>
    <row r="49" spans="1:11" ht="15.75" thickBot="1" x14ac:dyDescent="0.3">
      <c r="A49" s="248"/>
      <c r="B49" s="970">
        <v>1</v>
      </c>
      <c r="C49" s="275"/>
      <c r="D49" s="292" t="s">
        <v>39</v>
      </c>
      <c r="E49" s="241" t="s">
        <v>47</v>
      </c>
      <c r="F49" s="251"/>
      <c r="G49" s="251"/>
      <c r="H49" s="251"/>
      <c r="I49" s="251"/>
      <c r="J49" s="251"/>
      <c r="K49" s="251"/>
    </row>
    <row r="50" spans="1:11" ht="15.75" thickBot="1" x14ac:dyDescent="0.3">
      <c r="A50" s="248"/>
      <c r="B50" s="971"/>
      <c r="C50" s="275"/>
      <c r="D50" s="281" t="s">
        <v>40</v>
      </c>
      <c r="E50" s="241" t="s">
        <v>48</v>
      </c>
      <c r="F50" s="251"/>
      <c r="G50" s="251"/>
      <c r="H50" s="251"/>
      <c r="I50" s="251"/>
      <c r="J50" s="251"/>
      <c r="K50" s="251"/>
    </row>
    <row r="51" spans="1:11" ht="15.75" thickBot="1" x14ac:dyDescent="0.3">
      <c r="A51" s="248"/>
      <c r="B51" s="971"/>
      <c r="C51" s="275"/>
      <c r="D51" s="281" t="s">
        <v>41</v>
      </c>
      <c r="E51" s="318"/>
      <c r="F51" s="251"/>
      <c r="G51" s="251"/>
      <c r="H51" s="251"/>
      <c r="I51" s="251"/>
      <c r="J51" s="251"/>
      <c r="K51" s="251"/>
    </row>
    <row r="52" spans="1:11" ht="15.75" thickBot="1" x14ac:dyDescent="0.3">
      <c r="A52" s="248"/>
      <c r="B52" s="971"/>
      <c r="C52" s="275"/>
      <c r="D52" s="281" t="s">
        <v>42</v>
      </c>
      <c r="E52" s="318"/>
      <c r="F52" s="251"/>
      <c r="G52" s="251"/>
      <c r="H52" s="251"/>
      <c r="I52" s="251"/>
      <c r="J52" s="251"/>
      <c r="K52" s="251"/>
    </row>
    <row r="53" spans="1:11" ht="15.75" thickBot="1" x14ac:dyDescent="0.3">
      <c r="A53" s="248"/>
      <c r="B53" s="971"/>
      <c r="C53" s="275"/>
      <c r="D53" s="281" t="s">
        <v>43</v>
      </c>
      <c r="E53" s="318"/>
      <c r="F53" s="251"/>
      <c r="G53" s="251"/>
      <c r="H53" s="251"/>
      <c r="I53" s="251"/>
      <c r="J53" s="251"/>
      <c r="K53" s="251"/>
    </row>
    <row r="54" spans="1:11" ht="15.75" thickBot="1" x14ac:dyDescent="0.3">
      <c r="A54" s="248"/>
      <c r="B54" s="971"/>
      <c r="C54" s="275"/>
      <c r="D54" s="281" t="s">
        <v>44</v>
      </c>
      <c r="E54" s="318"/>
      <c r="F54" s="251"/>
      <c r="G54" s="251"/>
      <c r="H54" s="251"/>
      <c r="I54" s="251"/>
      <c r="J54" s="251"/>
      <c r="K54" s="251"/>
    </row>
    <row r="55" spans="1:11" ht="15.75" thickBot="1" x14ac:dyDescent="0.3">
      <c r="A55" s="248"/>
      <c r="B55" s="972"/>
      <c r="C55" s="348"/>
      <c r="D55" s="281" t="s">
        <v>45</v>
      </c>
      <c r="E55" s="318"/>
      <c r="F55" s="251"/>
      <c r="G55" s="251"/>
      <c r="H55" s="251"/>
      <c r="I55" s="251"/>
      <c r="J55" s="251"/>
      <c r="K55" s="251"/>
    </row>
    <row r="56" spans="1:11" ht="15.75" thickBot="1" x14ac:dyDescent="0.3">
      <c r="A56" s="248"/>
      <c r="B56" s="252"/>
      <c r="C56" s="253"/>
      <c r="D56" s="251"/>
      <c r="E56" s="251"/>
      <c r="F56" s="251"/>
      <c r="G56" s="251"/>
      <c r="H56" s="251"/>
      <c r="I56" s="251"/>
      <c r="J56" s="251"/>
      <c r="K56" s="251"/>
    </row>
    <row r="57" spans="1:11" ht="15" customHeight="1" thickBot="1" x14ac:dyDescent="0.3">
      <c r="A57" s="248"/>
      <c r="B57" s="291" t="s">
        <v>49</v>
      </c>
      <c r="C57" s="323"/>
      <c r="D57" s="323"/>
      <c r="E57" s="324"/>
      <c r="F57" s="248"/>
      <c r="G57" s="251"/>
      <c r="H57" s="251"/>
      <c r="I57" s="251"/>
      <c r="J57" s="251"/>
      <c r="K57" s="251"/>
    </row>
    <row r="58" spans="1:11" ht="24.75" thickBot="1" x14ac:dyDescent="0.3">
      <c r="A58" s="248"/>
      <c r="B58" s="288" t="s">
        <v>50</v>
      </c>
      <c r="C58" s="281" t="s">
        <v>51</v>
      </c>
      <c r="D58" s="281" t="s">
        <v>52</v>
      </c>
      <c r="E58" s="281" t="s">
        <v>53</v>
      </c>
      <c r="F58" s="251"/>
      <c r="G58" s="251"/>
      <c r="H58" s="251"/>
      <c r="I58" s="251"/>
      <c r="J58" s="251"/>
      <c r="K58" s="248"/>
    </row>
    <row r="59" spans="1:11" ht="72.75" thickBot="1" x14ac:dyDescent="0.3">
      <c r="A59" s="248"/>
      <c r="B59" s="298">
        <v>42401</v>
      </c>
      <c r="C59" s="281">
        <v>1</v>
      </c>
      <c r="D59" s="299" t="s">
        <v>416</v>
      </c>
      <c r="E59" s="281"/>
      <c r="F59" s="251"/>
      <c r="G59" s="251"/>
      <c r="H59" s="251"/>
      <c r="I59" s="251"/>
      <c r="J59" s="251"/>
      <c r="K59" s="248"/>
    </row>
    <row r="60" spans="1:11" ht="15.75" thickBot="1" x14ac:dyDescent="0.3">
      <c r="A60" s="248"/>
      <c r="B60" s="252"/>
      <c r="C60" s="253"/>
      <c r="D60" s="251"/>
      <c r="E60" s="251"/>
      <c r="F60" s="251"/>
      <c r="G60" s="251"/>
      <c r="H60" s="251"/>
      <c r="I60" s="251"/>
      <c r="J60" s="251"/>
      <c r="K60" s="251"/>
    </row>
    <row r="61" spans="1:11" ht="15.75" thickBot="1" x14ac:dyDescent="0.3">
      <c r="A61" s="248"/>
      <c r="B61" s="338" t="s">
        <v>417</v>
      </c>
      <c r="C61" s="301"/>
      <c r="D61" s="251"/>
      <c r="E61" s="251"/>
      <c r="F61" s="251"/>
      <c r="G61" s="251"/>
      <c r="H61" s="251"/>
      <c r="I61" s="251"/>
      <c r="J61" s="251"/>
      <c r="K61" s="251"/>
    </row>
    <row r="62" spans="1:11" x14ac:dyDescent="0.25">
      <c r="A62" s="248"/>
      <c r="B62" s="1020"/>
      <c r="C62" s="1021"/>
      <c r="D62" s="1021"/>
      <c r="E62" s="251"/>
      <c r="F62" s="251"/>
      <c r="G62" s="251"/>
      <c r="H62" s="251"/>
      <c r="I62" s="251"/>
      <c r="J62" s="251"/>
      <c r="K62" s="251"/>
    </row>
    <row r="63" spans="1:11" x14ac:dyDescent="0.25">
      <c r="A63" s="248"/>
      <c r="B63" s="1020"/>
      <c r="C63" s="1021"/>
      <c r="D63" s="1021"/>
      <c r="E63" s="251"/>
      <c r="F63" s="251"/>
      <c r="G63" s="251"/>
      <c r="H63" s="251"/>
      <c r="I63" s="251"/>
      <c r="J63" s="251"/>
      <c r="K63" s="251"/>
    </row>
    <row r="64" spans="1:11" ht="15.75" thickBot="1" x14ac:dyDescent="0.3">
      <c r="A64" s="248"/>
      <c r="B64" s="251"/>
      <c r="C64" s="268"/>
      <c r="D64" s="251"/>
      <c r="E64" s="251"/>
      <c r="F64" s="251"/>
      <c r="G64" s="251"/>
      <c r="H64" s="251"/>
      <c r="I64" s="251"/>
      <c r="J64" s="251"/>
      <c r="K64" s="251"/>
    </row>
    <row r="65" spans="1:11" ht="15.75" thickBot="1" x14ac:dyDescent="0.3">
      <c r="A65" s="248"/>
      <c r="B65" s="967" t="s">
        <v>56</v>
      </c>
      <c r="C65" s="968"/>
      <c r="D65" s="969"/>
      <c r="E65" s="251"/>
      <c r="F65" s="251"/>
      <c r="G65" s="251"/>
      <c r="H65" s="251"/>
      <c r="I65" s="251"/>
      <c r="J65" s="251"/>
      <c r="K65" s="251"/>
    </row>
    <row r="66" spans="1:11" ht="60.75" thickBot="1" x14ac:dyDescent="0.3">
      <c r="A66" s="248"/>
      <c r="B66" s="288" t="s">
        <v>57</v>
      </c>
      <c r="C66" s="348"/>
      <c r="D66" s="281" t="s">
        <v>397</v>
      </c>
      <c r="E66" s="251"/>
      <c r="F66" s="251"/>
      <c r="G66" s="251"/>
      <c r="H66" s="251"/>
      <c r="I66" s="251"/>
      <c r="J66" s="251"/>
      <c r="K66" s="251"/>
    </row>
    <row r="67" spans="1:11" x14ac:dyDescent="0.25">
      <c r="A67" s="248"/>
      <c r="B67" s="970" t="s">
        <v>59</v>
      </c>
      <c r="C67" s="275"/>
      <c r="D67" s="315" t="s">
        <v>60</v>
      </c>
      <c r="E67" s="251"/>
      <c r="F67" s="251"/>
      <c r="G67" s="251"/>
      <c r="H67" s="251"/>
      <c r="I67" s="251"/>
      <c r="J67" s="251"/>
      <c r="K67" s="251"/>
    </row>
    <row r="68" spans="1:11" ht="120" x14ac:dyDescent="0.25">
      <c r="A68" s="248"/>
      <c r="B68" s="971"/>
      <c r="C68" s="275"/>
      <c r="D68" s="316" t="s">
        <v>398</v>
      </c>
      <c r="E68" s="251"/>
      <c r="F68" s="251"/>
      <c r="G68" s="251"/>
      <c r="H68" s="251"/>
      <c r="I68" s="251"/>
      <c r="J68" s="251"/>
      <c r="K68" s="251"/>
    </row>
    <row r="69" spans="1:11" x14ac:dyDescent="0.25">
      <c r="A69" s="248"/>
      <c r="B69" s="971"/>
      <c r="C69" s="275"/>
      <c r="D69" s="315" t="s">
        <v>63</v>
      </c>
      <c r="E69" s="251"/>
      <c r="F69" s="251"/>
      <c r="G69" s="251"/>
      <c r="H69" s="251"/>
      <c r="I69" s="251"/>
      <c r="J69" s="251"/>
      <c r="K69" s="251"/>
    </row>
    <row r="70" spans="1:11" x14ac:dyDescent="0.25">
      <c r="A70" s="248"/>
      <c r="B70" s="971"/>
      <c r="C70" s="275"/>
      <c r="D70" s="316" t="s">
        <v>318</v>
      </c>
      <c r="E70" s="251"/>
      <c r="F70" s="251"/>
      <c r="G70" s="251"/>
      <c r="H70" s="251"/>
      <c r="I70" s="251"/>
      <c r="J70" s="251"/>
      <c r="K70" s="251"/>
    </row>
    <row r="71" spans="1:11" x14ac:dyDescent="0.25">
      <c r="A71" s="248"/>
      <c r="B71" s="971"/>
      <c r="C71" s="275"/>
      <c r="D71" s="316" t="s">
        <v>399</v>
      </c>
      <c r="E71" s="251"/>
      <c r="F71" s="251"/>
      <c r="G71" s="251"/>
      <c r="H71" s="251"/>
      <c r="I71" s="251"/>
      <c r="J71" s="251"/>
      <c r="K71" s="251"/>
    </row>
    <row r="72" spans="1:11" x14ac:dyDescent="0.25">
      <c r="A72" s="248"/>
      <c r="B72" s="971"/>
      <c r="C72" s="275"/>
      <c r="D72" s="316" t="s">
        <v>165</v>
      </c>
      <c r="E72" s="251"/>
      <c r="F72" s="251"/>
      <c r="G72" s="251"/>
      <c r="H72" s="251"/>
      <c r="I72" s="251"/>
      <c r="J72" s="251"/>
      <c r="K72" s="251"/>
    </row>
    <row r="73" spans="1:11" x14ac:dyDescent="0.25">
      <c r="A73" s="248"/>
      <c r="B73" s="971"/>
      <c r="C73" s="275"/>
      <c r="D73" s="316" t="s">
        <v>400</v>
      </c>
      <c r="E73" s="251"/>
      <c r="F73" s="251"/>
      <c r="G73" s="251"/>
      <c r="H73" s="251"/>
      <c r="I73" s="251"/>
      <c r="J73" s="251"/>
      <c r="K73" s="251"/>
    </row>
    <row r="74" spans="1:11" x14ac:dyDescent="0.25">
      <c r="A74" s="248"/>
      <c r="B74" s="971"/>
      <c r="C74" s="275"/>
      <c r="D74" s="316" t="s">
        <v>401</v>
      </c>
      <c r="E74" s="251"/>
      <c r="F74" s="251"/>
      <c r="G74" s="251"/>
      <c r="H74" s="251"/>
      <c r="I74" s="251"/>
      <c r="J74" s="251"/>
      <c r="K74" s="251"/>
    </row>
    <row r="75" spans="1:11" x14ac:dyDescent="0.25">
      <c r="A75" s="248"/>
      <c r="B75" s="971"/>
      <c r="C75" s="275"/>
      <c r="D75" s="316" t="s">
        <v>402</v>
      </c>
      <c r="E75" s="251"/>
      <c r="F75" s="251"/>
      <c r="G75" s="251"/>
      <c r="H75" s="251"/>
      <c r="I75" s="251"/>
      <c r="J75" s="251"/>
      <c r="K75" s="251"/>
    </row>
    <row r="76" spans="1:11" x14ac:dyDescent="0.25">
      <c r="A76" s="248"/>
      <c r="B76" s="971"/>
      <c r="C76" s="275"/>
      <c r="D76" s="316" t="s">
        <v>403</v>
      </c>
      <c r="E76" s="251"/>
      <c r="F76" s="251"/>
      <c r="G76" s="251"/>
      <c r="H76" s="251"/>
      <c r="I76" s="251"/>
      <c r="J76" s="251"/>
      <c r="K76" s="251"/>
    </row>
    <row r="77" spans="1:11" x14ac:dyDescent="0.25">
      <c r="A77" s="248"/>
      <c r="B77" s="971"/>
      <c r="C77" s="275"/>
      <c r="D77" s="315" t="s">
        <v>288</v>
      </c>
      <c r="E77" s="251"/>
      <c r="F77" s="251"/>
      <c r="G77" s="251"/>
      <c r="H77" s="251"/>
      <c r="I77" s="251"/>
      <c r="J77" s="251"/>
      <c r="K77" s="251"/>
    </row>
    <row r="78" spans="1:11" ht="36.75" thickBot="1" x14ac:dyDescent="0.3">
      <c r="A78" s="248"/>
      <c r="B78" s="972"/>
      <c r="C78" s="348"/>
      <c r="D78" s="281" t="s">
        <v>353</v>
      </c>
      <c r="E78" s="251"/>
      <c r="F78" s="251"/>
      <c r="G78" s="251"/>
      <c r="H78" s="251"/>
      <c r="I78" s="251"/>
      <c r="J78" s="251"/>
      <c r="K78" s="251"/>
    </row>
    <row r="79" spans="1:11" ht="24.75" thickBot="1" x14ac:dyDescent="0.3">
      <c r="A79" s="248"/>
      <c r="B79" s="288" t="s">
        <v>72</v>
      </c>
      <c r="C79" s="348"/>
      <c r="D79" s="281"/>
      <c r="E79" s="251"/>
      <c r="F79" s="251"/>
      <c r="G79" s="251"/>
      <c r="H79" s="251"/>
      <c r="I79" s="251"/>
      <c r="J79" s="251"/>
      <c r="K79" s="251"/>
    </row>
    <row r="80" spans="1:11" ht="144" x14ac:dyDescent="0.25">
      <c r="A80" s="248"/>
      <c r="B80" s="970" t="s">
        <v>73</v>
      </c>
      <c r="C80" s="275"/>
      <c r="D80" s="316" t="s">
        <v>404</v>
      </c>
      <c r="E80" s="251"/>
      <c r="F80" s="251"/>
      <c r="G80" s="251"/>
      <c r="H80" s="251"/>
      <c r="I80" s="251"/>
      <c r="J80" s="251"/>
      <c r="K80" s="251"/>
    </row>
    <row r="81" spans="1:11" ht="72" x14ac:dyDescent="0.25">
      <c r="A81" s="248"/>
      <c r="B81" s="971"/>
      <c r="C81" s="275"/>
      <c r="D81" s="316" t="s">
        <v>405</v>
      </c>
      <c r="E81" s="251"/>
      <c r="F81" s="251"/>
      <c r="G81" s="251"/>
      <c r="H81" s="251"/>
      <c r="I81" s="251"/>
      <c r="J81" s="251"/>
      <c r="K81" s="251"/>
    </row>
    <row r="82" spans="1:11" ht="84" x14ac:dyDescent="0.25">
      <c r="A82" s="248"/>
      <c r="B82" s="971"/>
      <c r="C82" s="275"/>
      <c r="D82" s="316" t="s">
        <v>406</v>
      </c>
      <c r="E82" s="251"/>
      <c r="F82" s="251"/>
      <c r="G82" s="251"/>
      <c r="H82" s="251"/>
      <c r="I82" s="251"/>
      <c r="J82" s="251"/>
      <c r="K82" s="251"/>
    </row>
    <row r="83" spans="1:11" ht="108.75" thickBot="1" x14ac:dyDescent="0.3">
      <c r="A83" s="248"/>
      <c r="B83" s="972"/>
      <c r="C83" s="348"/>
      <c r="D83" s="281" t="s">
        <v>407</v>
      </c>
      <c r="E83" s="251"/>
      <c r="F83" s="251"/>
      <c r="G83" s="251"/>
      <c r="H83" s="251"/>
      <c r="I83" s="251"/>
      <c r="J83" s="251"/>
      <c r="K83" s="251"/>
    </row>
    <row r="84" spans="1:11" ht="36" x14ac:dyDescent="0.25">
      <c r="A84" s="248"/>
      <c r="B84" s="970" t="s">
        <v>90</v>
      </c>
      <c r="C84" s="275"/>
      <c r="D84" s="315" t="s">
        <v>396</v>
      </c>
      <c r="E84" s="251"/>
      <c r="F84" s="251"/>
      <c r="G84" s="251"/>
      <c r="H84" s="251"/>
      <c r="I84" s="251"/>
      <c r="J84" s="251"/>
      <c r="K84" s="251"/>
    </row>
    <row r="85" spans="1:11" x14ac:dyDescent="0.25">
      <c r="A85" s="248"/>
      <c r="B85" s="971"/>
      <c r="C85" s="275"/>
      <c r="D85" s="317"/>
      <c r="E85" s="251"/>
      <c r="F85" s="251"/>
      <c r="G85" s="251"/>
      <c r="H85" s="251"/>
      <c r="I85" s="251"/>
      <c r="J85" s="251"/>
      <c r="K85" s="251"/>
    </row>
    <row r="86" spans="1:11" x14ac:dyDescent="0.25">
      <c r="A86" s="248"/>
      <c r="B86" s="971"/>
      <c r="C86" s="275"/>
      <c r="D86" s="316" t="s">
        <v>91</v>
      </c>
      <c r="E86" s="251"/>
      <c r="F86" s="251"/>
      <c r="G86" s="251"/>
      <c r="H86" s="251"/>
      <c r="I86" s="251"/>
      <c r="J86" s="251"/>
      <c r="K86" s="251"/>
    </row>
    <row r="87" spans="1:11" ht="61.5" x14ac:dyDescent="0.25">
      <c r="A87" s="248"/>
      <c r="B87" s="971"/>
      <c r="C87" s="275"/>
      <c r="D87" s="316" t="s">
        <v>408</v>
      </c>
      <c r="E87" s="251"/>
      <c r="F87" s="251"/>
      <c r="G87" s="251"/>
      <c r="H87" s="251"/>
      <c r="I87" s="251"/>
      <c r="J87" s="251"/>
      <c r="K87" s="251"/>
    </row>
    <row r="88" spans="1:11" ht="61.5" x14ac:dyDescent="0.25">
      <c r="A88" s="248"/>
      <c r="B88" s="971"/>
      <c r="C88" s="275"/>
      <c r="D88" s="316" t="s">
        <v>409</v>
      </c>
      <c r="E88" s="251"/>
      <c r="F88" s="251"/>
      <c r="G88" s="251"/>
      <c r="H88" s="251"/>
      <c r="I88" s="251"/>
      <c r="J88" s="251"/>
      <c r="K88" s="251"/>
    </row>
    <row r="89" spans="1:11" ht="38.25" thickBot="1" x14ac:dyDescent="0.3">
      <c r="A89" s="248"/>
      <c r="B89" s="972"/>
      <c r="C89" s="348"/>
      <c r="D89" s="281" t="s">
        <v>410</v>
      </c>
      <c r="E89" s="251"/>
      <c r="F89" s="251"/>
      <c r="G89" s="251"/>
      <c r="H89" s="251"/>
      <c r="I89" s="251"/>
      <c r="J89" s="251"/>
      <c r="K89" s="251"/>
    </row>
  </sheetData>
  <mergeCells count="25">
    <mergeCell ref="A1:P1"/>
    <mergeCell ref="A2:P2"/>
    <mergeCell ref="A3:P3"/>
    <mergeCell ref="A4:D4"/>
    <mergeCell ref="A5:P5"/>
    <mergeCell ref="B84:B89"/>
    <mergeCell ref="B15:B20"/>
    <mergeCell ref="D15:J15"/>
    <mergeCell ref="D16:J16"/>
    <mergeCell ref="D36:J36"/>
    <mergeCell ref="D37:J37"/>
    <mergeCell ref="B39:E39"/>
    <mergeCell ref="B40:B46"/>
    <mergeCell ref="B48:E48"/>
    <mergeCell ref="B49:B55"/>
    <mergeCell ref="B62:D63"/>
    <mergeCell ref="D21:J21"/>
    <mergeCell ref="B65:D65"/>
    <mergeCell ref="B67:B78"/>
    <mergeCell ref="B80:B83"/>
    <mergeCell ref="B10:D10"/>
    <mergeCell ref="F10:S10"/>
    <mergeCell ref="F11:S11"/>
    <mergeCell ref="E12:R12"/>
    <mergeCell ref="E13:R13"/>
  </mergeCells>
  <conditionalFormatting sqref="F10">
    <cfRule type="notContainsBlanks" dxfId="92" priority="4">
      <formula>LEN(TRIM(F10))&gt;0</formula>
    </cfRule>
  </conditionalFormatting>
  <conditionalFormatting sqref="F11:S11">
    <cfRule type="expression" dxfId="91" priority="2">
      <formula>E11="NO SE REPORTA"</formula>
    </cfRule>
    <cfRule type="expression" dxfId="90" priority="3">
      <formula>E10="NO APLICA"</formula>
    </cfRule>
  </conditionalFormatting>
  <conditionalFormatting sqref="E12:R12">
    <cfRule type="expression" dxfId="89"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I19">
      <formula1>0</formula1>
    </dataValidation>
    <dataValidation allowBlank="1" showInputMessage="1" showErrorMessage="1" promptTitle="OJO" prompt="NO TOCAR" sqref="E20:J20 J18:J19"/>
    <dataValidation type="whole" operator="greaterThanOrEqual" allowBlank="1" showInputMessage="1" showErrorMessage="1" errorTitle="ERROR" error="Valor en HECTAREAS (sin decimales)_x000a_" sqref="G38:H38">
      <formula1>0</formula1>
    </dataValidation>
    <dataValidation allowBlank="1" showInputMessage="1" showErrorMessage="1" promptTitle="ESTADO" prompt="en preparación_x000a_en aprestamiento_x000a_en declaración_x000a_Declarado" sqref="I38"/>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44" r:id="rId1"/>
  </hyperlinks>
  <pageMargins left="0.25" right="0.25" top="0.75" bottom="0.75" header="0.3" footer="0.3"/>
  <pageSetup paperSize="178" orientation="landscape" horizontalDpi="1200" verticalDpi="1200"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4"/>
  <sheetViews>
    <sheetView showGridLines="0" topLeftCell="A46" zoomScale="98" zoomScaleNormal="98" workbookViewId="0">
      <selection activeCell="E49" sqref="E49"/>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 min="11" max="11" width="11.5703125" style="415"/>
    <col min="12" max="12" width="23" customWidth="1"/>
    <col min="13" max="13" width="11" customWidth="1"/>
    <col min="14" max="16" width="8.8554687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418</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c r="L6" s="6"/>
    </row>
    <row r="7" spans="1:21" ht="15.75" thickBot="1" x14ac:dyDescent="0.3">
      <c r="B7" s="76"/>
      <c r="C7" s="78"/>
      <c r="D7" s="6"/>
      <c r="E7" s="18"/>
      <c r="F7" s="6" t="s">
        <v>129</v>
      </c>
      <c r="G7" s="6"/>
      <c r="H7" s="6"/>
      <c r="I7" s="6"/>
      <c r="J7" s="6"/>
      <c r="K7" s="6" t="s">
        <v>1203</v>
      </c>
    </row>
    <row r="8" spans="1:21" ht="15.75" thickBot="1" x14ac:dyDescent="0.3">
      <c r="B8" s="180" t="s">
        <v>1183</v>
      </c>
      <c r="C8" s="224">
        <v>2020</v>
      </c>
      <c r="D8" s="229" t="str">
        <f>IF(E10="NO APLICA","NO APLICA",IF(E11="NO SE REPORTA","SIN INFORMACION",M34))</f>
        <v>SIN INFORMACION</v>
      </c>
      <c r="E8" s="225"/>
      <c r="F8" s="6" t="s">
        <v>130</v>
      </c>
      <c r="G8" s="6"/>
      <c r="H8" s="6"/>
      <c r="I8" s="6"/>
      <c r="J8" s="6"/>
      <c r="K8" s="6"/>
      <c r="L8" s="6"/>
    </row>
    <row r="9" spans="1:21" x14ac:dyDescent="0.25">
      <c r="B9" s="513" t="s">
        <v>1184</v>
      </c>
      <c r="C9" s="89"/>
      <c r="D9" s="6"/>
      <c r="E9" s="6"/>
      <c r="F9" s="6"/>
      <c r="G9" s="6"/>
      <c r="H9" s="6"/>
      <c r="I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LA CUAL SE APRUEBA LA AGENDA DE IMPLEMENTACION DEL INDICADOR</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1236</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c>
      <c r="E12" s="994">
        <v>5.2</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9"/>
      <c r="D14" s="6"/>
      <c r="E14" s="6"/>
      <c r="F14" s="6"/>
      <c r="G14" s="6"/>
      <c r="H14" s="6"/>
      <c r="I14" s="6"/>
    </row>
    <row r="15" spans="1:21" ht="15.6" customHeight="1" thickBot="1" x14ac:dyDescent="0.3">
      <c r="B15" s="1027" t="s">
        <v>2</v>
      </c>
      <c r="C15" s="90"/>
      <c r="D15" s="1038" t="s">
        <v>336</v>
      </c>
      <c r="E15" s="1039"/>
      <c r="F15" s="1039"/>
      <c r="G15" s="1039"/>
      <c r="H15" s="1039"/>
      <c r="I15" s="1040"/>
      <c r="K15" s="414" t="s">
        <v>412</v>
      </c>
      <c r="L15" s="414" t="s">
        <v>1216</v>
      </c>
      <c r="M15" s="414" t="s">
        <v>1060</v>
      </c>
      <c r="N15" s="414" t="s">
        <v>105</v>
      </c>
      <c r="O15" s="228"/>
    </row>
    <row r="16" spans="1:21" ht="21.6" customHeight="1" thickBot="1" x14ac:dyDescent="0.3">
      <c r="B16" s="1028"/>
      <c r="C16" s="99" t="s">
        <v>19</v>
      </c>
      <c r="D16" s="44" t="s">
        <v>150</v>
      </c>
      <c r="E16" s="39" t="s">
        <v>151</v>
      </c>
      <c r="F16" s="6"/>
      <c r="G16" s="6"/>
      <c r="I16" s="22"/>
      <c r="K16" s="414" t="s">
        <v>1208</v>
      </c>
      <c r="L16" s="437" t="s">
        <v>1217</v>
      </c>
      <c r="M16" s="417">
        <v>0.05</v>
      </c>
      <c r="N16" s="417">
        <v>0.05</v>
      </c>
      <c r="O16" s="228"/>
    </row>
    <row r="17" spans="2:18" ht="34.700000000000003" customHeight="1" thickBot="1" x14ac:dyDescent="0.3">
      <c r="B17" s="1028"/>
      <c r="C17" s="3" t="s">
        <v>152</v>
      </c>
      <c r="D17" s="41" t="s">
        <v>1855</v>
      </c>
      <c r="E17" s="220">
        <v>2290500</v>
      </c>
      <c r="F17" s="6"/>
      <c r="G17" s="6"/>
      <c r="I17" s="22"/>
      <c r="K17" s="414" t="s">
        <v>1205</v>
      </c>
      <c r="L17" s="437" t="s">
        <v>1219</v>
      </c>
      <c r="M17" s="417">
        <v>0.15</v>
      </c>
      <c r="N17" s="417">
        <f>+M17+N16</f>
        <v>0.2</v>
      </c>
      <c r="O17" s="228"/>
    </row>
    <row r="18" spans="2:18" ht="34.700000000000003" customHeight="1" thickBot="1" x14ac:dyDescent="0.3">
      <c r="B18" s="1028"/>
      <c r="C18" s="3" t="s">
        <v>154</v>
      </c>
      <c r="D18" s="41" t="s">
        <v>430</v>
      </c>
      <c r="E18" s="220">
        <v>0</v>
      </c>
      <c r="F18" s="6"/>
      <c r="G18" s="6"/>
      <c r="I18" s="22"/>
      <c r="K18" s="414" t="s">
        <v>1206</v>
      </c>
      <c r="L18" s="437" t="s">
        <v>1220</v>
      </c>
      <c r="M18" s="417">
        <v>0.15</v>
      </c>
      <c r="N18" s="417">
        <f>+M18+N17</f>
        <v>0.35</v>
      </c>
      <c r="O18" s="228"/>
    </row>
    <row r="19" spans="2:18" ht="34.700000000000003" customHeight="1" thickBot="1" x14ac:dyDescent="0.3">
      <c r="B19" s="1028"/>
      <c r="C19" s="3" t="s">
        <v>156</v>
      </c>
      <c r="D19" s="41" t="s">
        <v>431</v>
      </c>
      <c r="E19" s="220">
        <v>0</v>
      </c>
      <c r="F19" s="6"/>
      <c r="G19" s="6"/>
      <c r="I19" s="22"/>
      <c r="K19" s="414" t="s">
        <v>1207</v>
      </c>
      <c r="L19" s="437" t="s">
        <v>1221</v>
      </c>
      <c r="M19" s="417">
        <v>0.2</v>
      </c>
      <c r="N19" s="417">
        <f>+M19+N18</f>
        <v>0.55000000000000004</v>
      </c>
      <c r="O19" s="228"/>
    </row>
    <row r="20" spans="2:18" ht="34.700000000000003" customHeight="1" thickBot="1" x14ac:dyDescent="0.3">
      <c r="B20" s="1028"/>
      <c r="C20" s="3" t="s">
        <v>258</v>
      </c>
      <c r="D20" s="41" t="s">
        <v>432</v>
      </c>
      <c r="E20" s="143">
        <f>+E18+E19</f>
        <v>0</v>
      </c>
      <c r="F20" s="6"/>
      <c r="G20" s="6"/>
      <c r="I20" s="22"/>
      <c r="K20" s="414" t="s">
        <v>1204</v>
      </c>
      <c r="L20" s="437" t="s">
        <v>1222</v>
      </c>
      <c r="M20" s="417">
        <v>0.2</v>
      </c>
      <c r="N20" s="417">
        <f>+M20+N19</f>
        <v>0.75</v>
      </c>
      <c r="O20" s="228"/>
    </row>
    <row r="21" spans="2:18" ht="34.700000000000003" customHeight="1" thickBot="1" x14ac:dyDescent="0.3">
      <c r="B21" s="1028"/>
      <c r="C21" s="3" t="s">
        <v>260</v>
      </c>
      <c r="D21" s="41" t="s">
        <v>1856</v>
      </c>
      <c r="E21" s="220">
        <v>2290500</v>
      </c>
      <c r="F21" s="6"/>
      <c r="G21" s="6"/>
      <c r="I21" s="22"/>
      <c r="K21" s="414" t="s">
        <v>1224</v>
      </c>
      <c r="L21" s="437" t="s">
        <v>1223</v>
      </c>
      <c r="M21" s="417">
        <v>0.25</v>
      </c>
      <c r="N21" s="417">
        <f>+M21+N20</f>
        <v>1</v>
      </c>
      <c r="R21" t="s">
        <v>1218</v>
      </c>
    </row>
    <row r="22" spans="2:18" ht="15" customHeight="1" x14ac:dyDescent="0.25">
      <c r="B22" s="1028"/>
      <c r="C22" s="93"/>
      <c r="D22" s="1044"/>
      <c r="E22" s="1045"/>
      <c r="F22" s="1045"/>
      <c r="G22" s="1045"/>
      <c r="H22" s="1045"/>
      <c r="I22" s="1046"/>
      <c r="K22" s="414" t="s">
        <v>151</v>
      </c>
      <c r="L22" s="414"/>
      <c r="M22" s="417">
        <f>SUM(M16:M21)</f>
        <v>1</v>
      </c>
    </row>
    <row r="23" spans="2:18" ht="15.75" thickBot="1" x14ac:dyDescent="0.3">
      <c r="B23" s="1028"/>
      <c r="C23" s="93"/>
      <c r="D23" s="1072" t="s">
        <v>433</v>
      </c>
      <c r="E23" s="1073"/>
      <c r="F23" s="1073"/>
      <c r="G23" s="1073"/>
      <c r="H23" s="1073"/>
      <c r="I23" s="1074"/>
      <c r="J23" s="6"/>
      <c r="K23" s="6"/>
      <c r="L23" s="6"/>
    </row>
    <row r="24" spans="2:18" ht="15" customHeight="1" thickBot="1" x14ac:dyDescent="0.3">
      <c r="B24" s="1028"/>
      <c r="C24" s="95"/>
      <c r="D24" s="39" t="s">
        <v>150</v>
      </c>
      <c r="E24" s="39" t="s">
        <v>20</v>
      </c>
      <c r="F24" s="39" t="s">
        <v>21</v>
      </c>
      <c r="G24" s="39" t="s">
        <v>22</v>
      </c>
      <c r="H24" s="39" t="s">
        <v>23</v>
      </c>
      <c r="I24" s="39" t="s">
        <v>151</v>
      </c>
      <c r="J24" s="6"/>
      <c r="K24" s="1071" t="s">
        <v>412</v>
      </c>
      <c r="L24" s="1071" t="s">
        <v>1209</v>
      </c>
      <c r="M24" s="1071" t="s">
        <v>20</v>
      </c>
      <c r="N24" s="1071" t="s">
        <v>21</v>
      </c>
      <c r="O24" s="1071" t="s">
        <v>22</v>
      </c>
      <c r="P24" s="1071" t="s">
        <v>23</v>
      </c>
    </row>
    <row r="25" spans="2:18" ht="15" customHeight="1" thickBot="1" x14ac:dyDescent="0.3">
      <c r="B25" s="1028"/>
      <c r="C25" s="95"/>
      <c r="D25" s="40" t="s">
        <v>434</v>
      </c>
      <c r="E25" s="220">
        <v>0</v>
      </c>
      <c r="F25" s="220"/>
      <c r="G25" s="220"/>
      <c r="H25" s="220"/>
      <c r="I25" s="411">
        <f>Formulas!$I$15</f>
        <v>0</v>
      </c>
      <c r="J25" s="6"/>
      <c r="K25" s="1071"/>
      <c r="L25" s="1071"/>
      <c r="M25" s="1071"/>
      <c r="N25" s="1071"/>
      <c r="O25" s="1071"/>
      <c r="P25" s="1071"/>
    </row>
    <row r="26" spans="2:18" ht="15" customHeight="1" thickBot="1" x14ac:dyDescent="0.3">
      <c r="B26" s="1028"/>
      <c r="C26" s="95"/>
      <c r="D26" s="40" t="s">
        <v>370</v>
      </c>
      <c r="E26" s="220"/>
      <c r="F26" s="220"/>
      <c r="G26" s="220"/>
      <c r="H26" s="220"/>
      <c r="I26" s="409"/>
      <c r="J26" s="6"/>
      <c r="K26" s="414" t="str">
        <f>+D26</f>
        <v>Sin iniciar</v>
      </c>
      <c r="L26" s="413"/>
      <c r="M26" s="410">
        <f>+$L26*E26</f>
        <v>0</v>
      </c>
      <c r="N26" s="410"/>
      <c r="O26" s="410"/>
      <c r="P26" s="410"/>
    </row>
    <row r="27" spans="2:18" ht="15" customHeight="1" thickBot="1" x14ac:dyDescent="0.3">
      <c r="B27" s="1028"/>
      <c r="C27" s="95"/>
      <c r="D27" s="40" t="s">
        <v>435</v>
      </c>
      <c r="E27" s="220"/>
      <c r="F27" s="220"/>
      <c r="G27" s="220"/>
      <c r="H27" s="220"/>
      <c r="I27" s="409"/>
      <c r="J27" s="6"/>
      <c r="K27" s="414" t="str">
        <f>+D27</f>
        <v>En formulación</v>
      </c>
      <c r="L27" s="413"/>
      <c r="M27" s="410">
        <f>+$L27*E27</f>
        <v>0</v>
      </c>
      <c r="N27" s="410"/>
      <c r="O27" s="410"/>
      <c r="P27" s="410"/>
    </row>
    <row r="28" spans="2:18" ht="15" customHeight="1" thickBot="1" x14ac:dyDescent="0.3">
      <c r="B28" s="1028"/>
      <c r="C28" s="95"/>
      <c r="D28" s="40" t="s">
        <v>436</v>
      </c>
      <c r="E28" s="220"/>
      <c r="F28" s="220"/>
      <c r="G28" s="220"/>
      <c r="H28" s="220"/>
      <c r="I28" s="409"/>
      <c r="J28" s="6"/>
      <c r="K28" s="414" t="str">
        <f>+D28</f>
        <v>En actualización</v>
      </c>
      <c r="L28" s="413"/>
      <c r="M28" s="410">
        <f>+$L28*E28</f>
        <v>0</v>
      </c>
      <c r="N28" s="410"/>
      <c r="O28" s="410"/>
      <c r="P28" s="410"/>
    </row>
    <row r="29" spans="2:18" ht="15.75" thickBot="1" x14ac:dyDescent="0.3">
      <c r="B29" s="1028"/>
      <c r="C29" s="95"/>
      <c r="D29" s="40" t="s">
        <v>437</v>
      </c>
      <c r="E29" s="220"/>
      <c r="F29" s="220"/>
      <c r="G29" s="220"/>
      <c r="H29" s="220"/>
      <c r="I29" s="409"/>
      <c r="J29" s="6"/>
      <c r="K29" s="414" t="str">
        <f>+D29</f>
        <v>Plan forestal adoptado</v>
      </c>
      <c r="L29" s="413"/>
      <c r="M29" s="410">
        <f>+$L29*E29</f>
        <v>0</v>
      </c>
      <c r="N29" s="410"/>
      <c r="O29" s="410"/>
      <c r="P29" s="410"/>
    </row>
    <row r="30" spans="2:18" ht="15" customHeight="1" thickBot="1" x14ac:dyDescent="0.3">
      <c r="B30" s="1028"/>
      <c r="C30" s="95"/>
      <c r="D30" s="40" t="s">
        <v>151</v>
      </c>
      <c r="E30" s="147">
        <f>Formulas!D15</f>
        <v>0</v>
      </c>
      <c r="F30" s="147">
        <f>Formulas!E15</f>
        <v>0</v>
      </c>
      <c r="G30" s="147">
        <f>Formulas!F15</f>
        <v>0</v>
      </c>
      <c r="H30" s="147">
        <f>Formulas!G15</f>
        <v>0</v>
      </c>
      <c r="I30" s="409"/>
      <c r="J30" s="6"/>
      <c r="K30" s="414"/>
      <c r="L30" s="414" t="s">
        <v>1200</v>
      </c>
      <c r="M30" s="410">
        <f>SUM(M26:M29)</f>
        <v>0</v>
      </c>
      <c r="N30" s="410"/>
      <c r="O30" s="410"/>
      <c r="P30" s="410"/>
    </row>
    <row r="31" spans="2:18" ht="14.45" customHeight="1" x14ac:dyDescent="0.25">
      <c r="B31" s="1028"/>
      <c r="C31" s="93"/>
      <c r="D31" s="1038" t="s">
        <v>438</v>
      </c>
      <c r="E31" s="1039"/>
      <c r="F31" s="1039"/>
      <c r="G31" s="1039"/>
      <c r="H31" s="1039"/>
      <c r="I31" s="1040"/>
      <c r="J31" s="6"/>
      <c r="K31" s="414"/>
      <c r="L31" s="414" t="s">
        <v>1201</v>
      </c>
      <c r="M31" s="412" t="e">
        <f>+M30/$I$25</f>
        <v>#DIV/0!</v>
      </c>
      <c r="N31" s="412"/>
      <c r="O31" s="412"/>
      <c r="P31" s="412"/>
    </row>
    <row r="32" spans="2:18" ht="24" customHeight="1" x14ac:dyDescent="0.25">
      <c r="B32" s="1028"/>
      <c r="C32" s="93"/>
      <c r="D32" s="1044" t="s">
        <v>439</v>
      </c>
      <c r="E32" s="1045"/>
      <c r="F32" s="1045"/>
      <c r="G32" s="1045"/>
      <c r="H32" s="1045"/>
      <c r="I32" s="1046"/>
      <c r="J32" s="6"/>
      <c r="K32" s="414"/>
      <c r="L32" s="414" t="s">
        <v>1210</v>
      </c>
      <c r="M32" s="412" t="e">
        <f>+M45</f>
        <v>#DIV/0!</v>
      </c>
      <c r="N32" s="412"/>
      <c r="O32" s="412"/>
      <c r="P32" s="412"/>
    </row>
    <row r="33" spans="2:16" ht="15" customHeight="1" thickBot="1" x14ac:dyDescent="0.3">
      <c r="B33" s="1028"/>
      <c r="C33" s="93"/>
      <c r="D33" s="1041" t="s">
        <v>440</v>
      </c>
      <c r="E33" s="1042"/>
      <c r="F33" s="1042"/>
      <c r="G33" s="1042"/>
      <c r="H33" s="1042"/>
      <c r="I33" s="1043"/>
      <c r="J33" s="6"/>
      <c r="K33" s="414"/>
      <c r="L33" s="414" t="s">
        <v>1214</v>
      </c>
      <c r="M33" s="410">
        <f>+M46</f>
        <v>0</v>
      </c>
      <c r="N33" s="410"/>
      <c r="O33" s="410"/>
      <c r="P33" s="410"/>
    </row>
    <row r="34" spans="2:16" ht="48.75" thickBot="1" x14ac:dyDescent="0.3">
      <c r="B34" s="1028"/>
      <c r="C34" s="95"/>
      <c r="D34" s="44" t="s">
        <v>441</v>
      </c>
      <c r="E34" s="44" t="s">
        <v>442</v>
      </c>
      <c r="F34" s="44" t="s">
        <v>443</v>
      </c>
      <c r="G34" s="44" t="s">
        <v>444</v>
      </c>
      <c r="H34" s="44" t="s">
        <v>445</v>
      </c>
      <c r="I34" s="22"/>
      <c r="J34" s="6"/>
      <c r="K34" s="414"/>
      <c r="L34" s="414" t="s">
        <v>418</v>
      </c>
      <c r="M34" s="412" t="e">
        <f>+M30/M33</f>
        <v>#DIV/0!</v>
      </c>
      <c r="N34" s="412"/>
      <c r="O34" s="412"/>
      <c r="P34" s="412"/>
    </row>
    <row r="35" spans="2:16" ht="15" customHeight="1" thickBot="1" x14ac:dyDescent="0.3">
      <c r="B35" s="1028"/>
      <c r="C35" s="95"/>
      <c r="D35" s="31"/>
      <c r="E35" s="31"/>
      <c r="F35" s="220"/>
      <c r="G35" s="31"/>
      <c r="H35" s="31"/>
      <c r="I35" s="22"/>
      <c r="J35" s="6"/>
      <c r="K35" s="6"/>
      <c r="L35" s="6"/>
      <c r="M35" s="6"/>
      <c r="N35" s="6"/>
      <c r="O35" s="6"/>
      <c r="P35" s="6"/>
    </row>
    <row r="36" spans="2:16" ht="15" customHeight="1" thickBot="1" x14ac:dyDescent="0.3">
      <c r="B36" s="1028"/>
      <c r="C36" s="95"/>
      <c r="D36" s="31"/>
      <c r="E36" s="31"/>
      <c r="F36" s="220"/>
      <c r="G36" s="31"/>
      <c r="H36" s="31"/>
      <c r="I36" s="22"/>
      <c r="J36" s="6"/>
      <c r="K36" s="6"/>
      <c r="L36" s="6"/>
    </row>
    <row r="37" spans="2:16" ht="15" customHeight="1" thickBot="1" x14ac:dyDescent="0.3">
      <c r="B37" s="1028"/>
      <c r="C37" s="95"/>
      <c r="D37" s="31"/>
      <c r="E37" s="31"/>
      <c r="F37" s="220"/>
      <c r="G37" s="31"/>
      <c r="H37" s="31"/>
      <c r="I37" s="22"/>
      <c r="J37" s="6"/>
      <c r="K37" s="6"/>
      <c r="L37" s="416" t="s">
        <v>1211</v>
      </c>
    </row>
    <row r="38" spans="2:16" ht="15" customHeight="1" thickBot="1" x14ac:dyDescent="0.3">
      <c r="B38" s="1028"/>
      <c r="C38" s="95"/>
      <c r="D38" s="31"/>
      <c r="E38" s="31"/>
      <c r="F38" s="220"/>
      <c r="G38" s="31"/>
      <c r="H38" s="31"/>
      <c r="I38" s="22"/>
      <c r="J38" s="6"/>
      <c r="K38" s="6"/>
      <c r="L38" s="6"/>
      <c r="N38" s="416"/>
      <c r="O38" s="416"/>
      <c r="P38" s="416"/>
    </row>
    <row r="39" spans="2:16" ht="15" customHeight="1" thickBot="1" x14ac:dyDescent="0.3">
      <c r="B39" s="1028"/>
      <c r="C39" s="95"/>
      <c r="D39" s="31"/>
      <c r="E39" s="31"/>
      <c r="F39" s="220"/>
      <c r="G39" s="31"/>
      <c r="H39" s="31"/>
      <c r="I39" s="22"/>
      <c r="J39" s="6"/>
      <c r="K39" s="1071" t="s">
        <v>1202</v>
      </c>
      <c r="L39" s="1071" t="s">
        <v>1212</v>
      </c>
      <c r="M39" s="1071" t="s">
        <v>1213</v>
      </c>
      <c r="N39" s="416"/>
      <c r="O39" s="416"/>
      <c r="P39" s="416"/>
    </row>
    <row r="40" spans="2:16" ht="15" customHeight="1" thickBot="1" x14ac:dyDescent="0.3">
      <c r="B40" s="1028"/>
      <c r="C40" s="95"/>
      <c r="D40" s="31"/>
      <c r="E40" s="31"/>
      <c r="F40" s="220"/>
      <c r="G40" s="31"/>
      <c r="H40" s="31"/>
      <c r="I40" s="22"/>
      <c r="J40" s="6"/>
      <c r="K40" s="1071"/>
      <c r="L40" s="1071"/>
      <c r="M40" s="1071"/>
      <c r="N40" s="416"/>
      <c r="O40" s="416"/>
      <c r="P40" s="416"/>
    </row>
    <row r="41" spans="2:16" ht="15.75" thickBot="1" x14ac:dyDescent="0.3">
      <c r="B41" s="1028"/>
      <c r="C41" s="95"/>
      <c r="D41" s="31"/>
      <c r="E41" s="31"/>
      <c r="F41" s="220"/>
      <c r="G41" s="31"/>
      <c r="H41" s="31"/>
      <c r="I41" s="22"/>
      <c r="J41" s="6"/>
      <c r="K41" s="414" t="str">
        <f>+K26</f>
        <v>Sin iniciar</v>
      </c>
      <c r="L41" s="480"/>
      <c r="M41" s="412">
        <v>0</v>
      </c>
      <c r="N41" s="416"/>
      <c r="O41" s="416"/>
      <c r="P41" s="416"/>
    </row>
    <row r="42" spans="2:16" ht="15.75" thickBot="1" x14ac:dyDescent="0.3">
      <c r="B42" s="1028"/>
      <c r="C42" s="95"/>
      <c r="D42" s="31"/>
      <c r="E42" s="31"/>
      <c r="F42" s="220"/>
      <c r="G42" s="31"/>
      <c r="H42" s="31"/>
      <c r="I42" s="22"/>
      <c r="J42" s="6"/>
      <c r="K42" s="414" t="str">
        <f>+K27</f>
        <v>En formulación</v>
      </c>
      <c r="L42" s="480"/>
      <c r="M42" s="418"/>
      <c r="N42" s="416"/>
      <c r="O42" s="416"/>
      <c r="P42" s="416"/>
    </row>
    <row r="43" spans="2:16" ht="24" customHeight="1" thickBot="1" x14ac:dyDescent="0.3">
      <c r="B43" s="1029"/>
      <c r="C43" s="94"/>
      <c r="D43" s="1072" t="s">
        <v>446</v>
      </c>
      <c r="E43" s="1073"/>
      <c r="F43" s="1073"/>
      <c r="G43" s="1073"/>
      <c r="H43" s="1073"/>
      <c r="I43" s="1074"/>
      <c r="J43" s="6"/>
      <c r="K43" s="414" t="str">
        <f>+K28</f>
        <v>En actualización</v>
      </c>
      <c r="L43" s="480"/>
      <c r="M43" s="418"/>
      <c r="N43" s="416"/>
      <c r="O43" s="416"/>
      <c r="P43" s="416"/>
    </row>
    <row r="44" spans="2:16" ht="24" customHeight="1" thickBot="1" x14ac:dyDescent="0.3">
      <c r="B44" s="48" t="s">
        <v>34</v>
      </c>
      <c r="C44" s="94"/>
      <c r="D44" s="1033" t="s">
        <v>447</v>
      </c>
      <c r="E44" s="1034"/>
      <c r="F44" s="1034"/>
      <c r="G44" s="1034"/>
      <c r="H44" s="1034"/>
      <c r="I44" s="1035"/>
      <c r="J44" s="6"/>
      <c r="K44" s="414" t="str">
        <f>+K29</f>
        <v>Plan forestal adoptado</v>
      </c>
      <c r="L44" s="480"/>
      <c r="M44" s="418"/>
      <c r="N44" s="416"/>
      <c r="O44" s="416"/>
      <c r="P44" s="416"/>
    </row>
    <row r="45" spans="2:16" ht="24.75" thickBot="1" x14ac:dyDescent="0.3">
      <c r="B45" s="48" t="s">
        <v>36</v>
      </c>
      <c r="C45" s="94"/>
      <c r="D45" s="1033" t="s">
        <v>346</v>
      </c>
      <c r="E45" s="1034"/>
      <c r="F45" s="1034"/>
      <c r="G45" s="1034"/>
      <c r="H45" s="1034"/>
      <c r="I45" s="1035"/>
      <c r="J45" s="6"/>
      <c r="K45" s="414" t="s">
        <v>151</v>
      </c>
      <c r="L45" s="410">
        <f>SUM(L41:L44)</f>
        <v>0</v>
      </c>
      <c r="M45" s="412" t="e">
        <f>+M46/L45</f>
        <v>#DIV/0!</v>
      </c>
      <c r="N45" s="416"/>
      <c r="O45" s="416"/>
      <c r="P45" s="416"/>
    </row>
    <row r="46" spans="2:16" ht="15" customHeight="1" thickBot="1" x14ac:dyDescent="0.3">
      <c r="B46" s="2"/>
      <c r="C46" s="77"/>
      <c r="D46" s="6"/>
      <c r="E46" s="6"/>
      <c r="F46" s="6"/>
      <c r="G46" s="6"/>
      <c r="H46" s="6"/>
      <c r="I46" s="6"/>
      <c r="J46" s="6"/>
      <c r="K46" s="414"/>
      <c r="L46" s="414" t="s">
        <v>1215</v>
      </c>
      <c r="M46" s="410">
        <f>+L41*M41+L42*M42+L43*M43+L44*M44</f>
        <v>0</v>
      </c>
      <c r="N46" s="416"/>
      <c r="O46" s="416"/>
      <c r="P46" s="416"/>
    </row>
    <row r="47" spans="2:16" ht="24" customHeight="1" thickBot="1" x14ac:dyDescent="0.3">
      <c r="B47" s="1030" t="s">
        <v>38</v>
      </c>
      <c r="C47" s="1031"/>
      <c r="D47" s="1031"/>
      <c r="E47" s="1032"/>
      <c r="F47" s="6"/>
      <c r="G47" s="6"/>
      <c r="H47" s="6"/>
      <c r="I47" s="6"/>
      <c r="J47" s="6"/>
      <c r="K47" s="6"/>
      <c r="L47" s="6"/>
      <c r="M47" s="6"/>
      <c r="N47" s="6"/>
      <c r="O47" s="416"/>
      <c r="P47" s="416"/>
    </row>
    <row r="48" spans="2:16" ht="15" customHeight="1" thickBot="1" x14ac:dyDescent="0.3">
      <c r="B48" s="1027">
        <v>1</v>
      </c>
      <c r="C48" s="95"/>
      <c r="D48" s="49" t="s">
        <v>39</v>
      </c>
      <c r="E48" s="31"/>
      <c r="F48" s="6"/>
      <c r="G48" s="6"/>
      <c r="H48" s="6"/>
      <c r="I48" s="6"/>
      <c r="J48" s="6"/>
      <c r="K48" s="6"/>
      <c r="L48" s="6"/>
      <c r="M48" s="6"/>
      <c r="N48" s="6"/>
      <c r="O48" s="416"/>
      <c r="P48" s="416"/>
    </row>
    <row r="49" spans="2:16" ht="15" customHeight="1" thickBot="1" x14ac:dyDescent="0.3">
      <c r="B49" s="1028"/>
      <c r="C49" s="95"/>
      <c r="D49" s="41" t="s">
        <v>40</v>
      </c>
      <c r="E49" s="31"/>
      <c r="F49" s="6"/>
      <c r="G49" s="6"/>
      <c r="H49" s="6"/>
      <c r="I49" s="6"/>
      <c r="J49" s="6"/>
      <c r="K49" s="6"/>
      <c r="L49" s="6"/>
      <c r="M49" s="6"/>
      <c r="N49" s="6"/>
      <c r="O49" s="416"/>
      <c r="P49" s="416"/>
    </row>
    <row r="50" spans="2:16" ht="15" customHeight="1" thickBot="1" x14ac:dyDescent="0.3">
      <c r="B50" s="1028"/>
      <c r="C50" s="95"/>
      <c r="D50" s="41" t="s">
        <v>41</v>
      </c>
      <c r="E50" s="31"/>
      <c r="F50" s="6"/>
      <c r="G50" s="6"/>
      <c r="H50" s="6"/>
      <c r="I50" s="6"/>
      <c r="J50" s="6"/>
      <c r="K50" s="6"/>
      <c r="L50" s="6"/>
      <c r="M50" s="6"/>
      <c r="N50" s="6"/>
      <c r="O50" s="416"/>
      <c r="P50" s="416"/>
    </row>
    <row r="51" spans="2:16" ht="15" customHeight="1" thickBot="1" x14ac:dyDescent="0.3">
      <c r="B51" s="1028"/>
      <c r="C51" s="95"/>
      <c r="D51" s="41" t="s">
        <v>42</v>
      </c>
      <c r="E51" s="31"/>
      <c r="F51" s="6"/>
      <c r="G51" s="6"/>
      <c r="H51" s="6"/>
      <c r="I51" s="6"/>
      <c r="J51" s="6"/>
      <c r="K51" s="6"/>
      <c r="L51" s="6"/>
      <c r="M51" s="6"/>
      <c r="N51" s="6"/>
    </row>
    <row r="52" spans="2:16" ht="15" customHeight="1" thickBot="1" x14ac:dyDescent="0.3">
      <c r="B52" s="1028"/>
      <c r="C52" s="95"/>
      <c r="D52" s="41" t="s">
        <v>43</v>
      </c>
      <c r="E52" s="31"/>
      <c r="F52" s="6"/>
      <c r="G52" s="6"/>
      <c r="H52" s="6"/>
      <c r="I52" s="6"/>
      <c r="J52" s="6"/>
      <c r="K52" s="6"/>
      <c r="L52" s="6"/>
    </row>
    <row r="53" spans="2:16" ht="15" customHeight="1" thickBot="1" x14ac:dyDescent="0.3">
      <c r="B53" s="1028"/>
      <c r="C53" s="95"/>
      <c r="D53" s="41" t="s">
        <v>44</v>
      </c>
      <c r="E53" s="31"/>
      <c r="F53" s="6"/>
      <c r="G53" s="6"/>
      <c r="H53" s="6"/>
      <c r="I53" s="6"/>
      <c r="J53" s="6"/>
      <c r="K53" s="6"/>
      <c r="L53" s="6"/>
    </row>
    <row r="54" spans="2:16" ht="15" customHeight="1" thickBot="1" x14ac:dyDescent="0.3">
      <c r="B54" s="1029"/>
      <c r="C54" s="3"/>
      <c r="D54" s="41" t="s">
        <v>45</v>
      </c>
      <c r="E54" s="31"/>
      <c r="F54" s="6"/>
      <c r="G54" s="6"/>
      <c r="H54" s="6"/>
      <c r="I54" s="6"/>
      <c r="J54" s="6"/>
      <c r="K54" s="6"/>
      <c r="L54" s="6"/>
    </row>
    <row r="55" spans="2:16" ht="15" customHeight="1" thickBot="1" x14ac:dyDescent="0.3">
      <c r="B55" s="2"/>
      <c r="C55" s="77"/>
      <c r="D55" s="6"/>
      <c r="E55" s="6"/>
      <c r="F55" s="6"/>
      <c r="G55" s="6"/>
      <c r="H55" s="6"/>
      <c r="I55" s="6"/>
      <c r="J55" s="6"/>
      <c r="K55" s="6"/>
      <c r="L55" s="6"/>
    </row>
    <row r="56" spans="2:16" ht="15" customHeight="1" thickBot="1" x14ac:dyDescent="0.3">
      <c r="B56" s="1030" t="s">
        <v>46</v>
      </c>
      <c r="C56" s="1031"/>
      <c r="D56" s="1031"/>
      <c r="E56" s="1032"/>
      <c r="F56" s="6"/>
      <c r="G56" s="6"/>
      <c r="H56" s="6"/>
      <c r="I56" s="6"/>
      <c r="J56" s="6"/>
      <c r="K56" s="6"/>
      <c r="L56" s="6"/>
    </row>
    <row r="57" spans="2:16" ht="15" customHeight="1" thickBot="1" x14ac:dyDescent="0.3">
      <c r="B57" s="1027">
        <v>1</v>
      </c>
      <c r="C57" s="95"/>
      <c r="D57" s="49" t="s">
        <v>39</v>
      </c>
      <c r="E57" s="448" t="s">
        <v>47</v>
      </c>
      <c r="F57" s="6"/>
      <c r="G57" s="6"/>
      <c r="H57" s="6"/>
      <c r="I57" s="6"/>
      <c r="J57" s="6"/>
      <c r="K57" s="6"/>
      <c r="L57" s="6"/>
    </row>
    <row r="58" spans="2:16" ht="15" customHeight="1" thickBot="1" x14ac:dyDescent="0.3">
      <c r="B58" s="1028"/>
      <c r="C58" s="95"/>
      <c r="D58" s="41" t="s">
        <v>40</v>
      </c>
      <c r="E58" s="448" t="s">
        <v>160</v>
      </c>
      <c r="F58" s="6"/>
      <c r="G58" s="6"/>
      <c r="H58" s="6"/>
      <c r="I58" s="6"/>
      <c r="J58" s="6"/>
      <c r="K58" s="6"/>
      <c r="L58" s="6"/>
    </row>
    <row r="59" spans="2:16" ht="15" customHeight="1" thickBot="1" x14ac:dyDescent="0.3">
      <c r="B59" s="1028"/>
      <c r="C59" s="95"/>
      <c r="D59" s="41" t="s">
        <v>41</v>
      </c>
      <c r="E59" s="318"/>
      <c r="F59" s="6"/>
      <c r="G59" s="6"/>
      <c r="H59" s="6"/>
      <c r="I59" s="6"/>
      <c r="J59" s="6"/>
      <c r="K59" s="6"/>
      <c r="L59" s="6"/>
    </row>
    <row r="60" spans="2:16" ht="15" customHeight="1" thickBot="1" x14ac:dyDescent="0.3">
      <c r="B60" s="1028"/>
      <c r="C60" s="95"/>
      <c r="D60" s="41" t="s">
        <v>42</v>
      </c>
      <c r="E60" s="318"/>
      <c r="F60" s="6"/>
      <c r="G60" s="6"/>
      <c r="H60" s="6"/>
      <c r="I60" s="6"/>
      <c r="J60" s="6"/>
      <c r="K60" s="6"/>
      <c r="L60" s="6"/>
    </row>
    <row r="61" spans="2:16" ht="15.75" thickBot="1" x14ac:dyDescent="0.3">
      <c r="B61" s="1028"/>
      <c r="C61" s="95"/>
      <c r="D61" s="41" t="s">
        <v>43</v>
      </c>
      <c r="E61" s="318"/>
      <c r="F61" s="6"/>
      <c r="G61" s="6"/>
      <c r="H61" s="6"/>
      <c r="I61" s="6"/>
      <c r="J61" s="6"/>
      <c r="K61" s="6"/>
      <c r="L61" s="6"/>
    </row>
    <row r="62" spans="2:16" ht="15.75" thickBot="1" x14ac:dyDescent="0.3">
      <c r="B62" s="1028"/>
      <c r="C62" s="95"/>
      <c r="D62" s="41" t="s">
        <v>44</v>
      </c>
      <c r="E62" s="318"/>
      <c r="F62" s="6"/>
      <c r="G62" s="6"/>
      <c r="H62" s="6"/>
      <c r="I62" s="6"/>
      <c r="J62" s="6"/>
      <c r="K62" s="6"/>
      <c r="L62" s="6"/>
    </row>
    <row r="63" spans="2:16" ht="15" customHeight="1" thickBot="1" x14ac:dyDescent="0.3">
      <c r="B63" s="1029"/>
      <c r="C63" s="3"/>
      <c r="D63" s="41" t="s">
        <v>45</v>
      </c>
      <c r="E63" s="318"/>
      <c r="F63" s="6"/>
      <c r="G63" s="6"/>
      <c r="H63" s="6"/>
      <c r="I63" s="6"/>
      <c r="J63" s="6"/>
      <c r="K63" s="6"/>
      <c r="L63" s="6"/>
    </row>
    <row r="64" spans="2:16" ht="15" customHeight="1" thickBot="1" x14ac:dyDescent="0.3">
      <c r="B64" s="138"/>
      <c r="C64" s="132"/>
      <c r="D64" s="138"/>
      <c r="E64" s="6"/>
      <c r="F64" s="6"/>
      <c r="G64" s="6"/>
      <c r="H64" s="6"/>
      <c r="I64" s="6"/>
      <c r="J64" s="6"/>
      <c r="K64" s="6"/>
      <c r="L64" s="6"/>
    </row>
    <row r="65" spans="2:12" ht="15" customHeight="1" x14ac:dyDescent="0.25">
      <c r="B65" s="137" t="s">
        <v>417</v>
      </c>
      <c r="C65" s="97"/>
      <c r="D65" s="6"/>
      <c r="E65" s="6"/>
      <c r="F65" s="6"/>
      <c r="G65" s="6"/>
      <c r="H65" s="6"/>
      <c r="I65" s="6"/>
      <c r="J65" s="6"/>
      <c r="K65" s="6"/>
      <c r="L65" s="6"/>
    </row>
    <row r="66" spans="2:12" x14ac:dyDescent="0.25">
      <c r="B66" s="1009"/>
      <c r="C66" s="1010"/>
      <c r="D66" s="1011"/>
      <c r="E66" s="6"/>
      <c r="F66" s="6"/>
      <c r="G66" s="6"/>
      <c r="H66" s="6"/>
      <c r="I66" s="6"/>
      <c r="J66" s="6"/>
      <c r="K66" s="6"/>
      <c r="L66" s="6"/>
    </row>
    <row r="67" spans="2:12" x14ac:dyDescent="0.25">
      <c r="B67" s="1012"/>
      <c r="C67" s="1013"/>
      <c r="D67" s="1014"/>
      <c r="E67" s="6"/>
      <c r="F67" s="6"/>
      <c r="G67" s="6"/>
      <c r="H67" s="6"/>
      <c r="I67" s="6"/>
      <c r="J67" s="6"/>
      <c r="K67" s="6"/>
      <c r="L67" s="6"/>
    </row>
    <row r="68" spans="2:12" ht="15.75" thickBot="1" x14ac:dyDescent="0.3">
      <c r="B68" s="138"/>
      <c r="C68" s="132"/>
      <c r="D68" s="138"/>
      <c r="E68" s="6"/>
      <c r="F68" s="6"/>
      <c r="G68" s="6"/>
      <c r="H68" s="6"/>
      <c r="I68" s="6"/>
      <c r="J68" s="6"/>
      <c r="K68" s="6"/>
      <c r="L68" s="6"/>
    </row>
    <row r="69" spans="2:12" ht="15.75" thickBot="1" x14ac:dyDescent="0.3">
      <c r="B69" s="1030" t="s">
        <v>49</v>
      </c>
      <c r="C69" s="1031"/>
      <c r="D69" s="1031"/>
      <c r="E69" s="1031"/>
      <c r="F69" s="1032"/>
      <c r="G69" s="6"/>
      <c r="H69" s="6"/>
      <c r="I69" s="6"/>
      <c r="J69" s="6"/>
      <c r="K69" s="6"/>
      <c r="L69" s="6"/>
    </row>
    <row r="70" spans="2:12" ht="24.75" thickBot="1" x14ac:dyDescent="0.3">
      <c r="B70" s="48" t="s">
        <v>50</v>
      </c>
      <c r="C70" s="41" t="s">
        <v>51</v>
      </c>
      <c r="D70" s="41" t="s">
        <v>52</v>
      </c>
      <c r="E70" s="41" t="s">
        <v>53</v>
      </c>
      <c r="F70" s="6"/>
      <c r="G70" s="6"/>
      <c r="H70" s="6"/>
      <c r="I70" s="6"/>
      <c r="J70" s="6"/>
      <c r="K70" s="6"/>
      <c r="L70" s="6"/>
    </row>
    <row r="71" spans="2:12" ht="72.75" thickBot="1" x14ac:dyDescent="0.3">
      <c r="B71" s="50">
        <v>42401</v>
      </c>
      <c r="C71" s="41">
        <v>0.01</v>
      </c>
      <c r="D71" s="51" t="s">
        <v>448</v>
      </c>
      <c r="E71" s="41"/>
      <c r="F71" s="6"/>
      <c r="G71" s="6"/>
      <c r="H71" s="6"/>
      <c r="I71" s="6"/>
      <c r="J71" s="6"/>
      <c r="K71" s="6"/>
    </row>
    <row r="72" spans="2:12" x14ac:dyDescent="0.25">
      <c r="B72" s="2"/>
      <c r="C72" s="77"/>
      <c r="D72" s="6"/>
      <c r="E72" s="6"/>
      <c r="F72" s="6"/>
      <c r="G72" s="6"/>
      <c r="H72" s="6"/>
      <c r="I72" s="6"/>
      <c r="J72" s="6"/>
      <c r="K72" s="6"/>
    </row>
    <row r="73" spans="2:12" ht="15.75" thickBot="1" x14ac:dyDescent="0.3">
      <c r="B73" s="6"/>
      <c r="D73" s="6"/>
      <c r="E73" s="6"/>
      <c r="F73" s="6"/>
      <c r="G73" s="6"/>
      <c r="H73" s="6"/>
      <c r="I73" s="6"/>
      <c r="J73" s="6"/>
      <c r="K73" s="6"/>
      <c r="L73" s="6"/>
    </row>
    <row r="74" spans="2:12" ht="15.75" thickBot="1" x14ac:dyDescent="0.3">
      <c r="B74" s="1030" t="s">
        <v>56</v>
      </c>
      <c r="C74" s="1031"/>
      <c r="D74" s="1032"/>
      <c r="E74" s="6"/>
      <c r="F74" s="6"/>
      <c r="G74" s="6"/>
      <c r="H74" s="6"/>
      <c r="I74" s="6"/>
      <c r="J74" s="6"/>
      <c r="K74" s="6"/>
      <c r="L74" s="6"/>
    </row>
    <row r="75" spans="2:12" ht="60.75" thickBot="1" x14ac:dyDescent="0.3">
      <c r="B75" s="48" t="s">
        <v>57</v>
      </c>
      <c r="C75" s="3"/>
      <c r="D75" s="41" t="s">
        <v>419</v>
      </c>
      <c r="E75" s="6"/>
      <c r="F75" s="6"/>
      <c r="G75" s="6"/>
      <c r="H75" s="6"/>
      <c r="I75" s="6"/>
      <c r="J75" s="6"/>
      <c r="K75" s="6"/>
      <c r="L75" s="6"/>
    </row>
    <row r="76" spans="2:12" x14ac:dyDescent="0.25">
      <c r="B76" s="1027" t="s">
        <v>59</v>
      </c>
      <c r="C76" s="95"/>
      <c r="D76" s="54" t="s">
        <v>60</v>
      </c>
      <c r="E76" s="6"/>
      <c r="F76" s="6"/>
      <c r="G76" s="6"/>
      <c r="H76" s="6"/>
      <c r="I76" s="6"/>
      <c r="J76" s="6"/>
      <c r="K76" s="6"/>
      <c r="L76" s="6"/>
    </row>
    <row r="77" spans="2:12" ht="132" x14ac:dyDescent="0.25">
      <c r="B77" s="1028"/>
      <c r="C77" s="95"/>
      <c r="D77" s="47" t="s">
        <v>420</v>
      </c>
      <c r="E77" s="6"/>
      <c r="F77" s="6"/>
      <c r="G77" s="6"/>
      <c r="H77" s="6"/>
      <c r="I77" s="6"/>
      <c r="J77" s="6"/>
      <c r="K77" s="6"/>
      <c r="L77" s="6"/>
    </row>
    <row r="78" spans="2:12" x14ac:dyDescent="0.25">
      <c r="B78" s="1028"/>
      <c r="C78" s="95"/>
      <c r="D78" s="54" t="s">
        <v>63</v>
      </c>
      <c r="E78" s="6"/>
      <c r="F78" s="6"/>
      <c r="G78" s="6"/>
      <c r="H78" s="6"/>
      <c r="I78" s="6"/>
      <c r="J78" s="6"/>
      <c r="K78" s="6"/>
      <c r="L78" s="6"/>
    </row>
    <row r="79" spans="2:12" x14ac:dyDescent="0.25">
      <c r="B79" s="1028"/>
      <c r="C79" s="95"/>
      <c r="D79" s="62" t="s">
        <v>421</v>
      </c>
      <c r="E79" s="6"/>
      <c r="F79" s="6"/>
      <c r="G79" s="6"/>
      <c r="H79" s="6"/>
      <c r="I79" s="6"/>
      <c r="J79" s="6"/>
      <c r="K79" s="6"/>
      <c r="L79" s="6"/>
    </row>
    <row r="80" spans="2:12" x14ac:dyDescent="0.25">
      <c r="B80" s="1028"/>
      <c r="C80" s="95"/>
      <c r="D80" s="62" t="s">
        <v>422</v>
      </c>
      <c r="E80" s="6"/>
      <c r="F80" s="6"/>
      <c r="G80" s="6"/>
      <c r="H80" s="6"/>
      <c r="I80" s="6"/>
      <c r="J80" s="6"/>
      <c r="K80" s="6"/>
      <c r="L80" s="6"/>
    </row>
    <row r="81" spans="2:12" x14ac:dyDescent="0.25">
      <c r="B81" s="1028"/>
      <c r="C81" s="95"/>
      <c r="D81" s="62" t="s">
        <v>423</v>
      </c>
      <c r="E81" s="6"/>
      <c r="F81" s="6"/>
      <c r="G81" s="6"/>
      <c r="H81" s="6"/>
      <c r="I81" s="6"/>
      <c r="J81" s="6"/>
      <c r="K81" s="6"/>
      <c r="L81" s="6"/>
    </row>
    <row r="82" spans="2:12" x14ac:dyDescent="0.25">
      <c r="B82" s="1028"/>
      <c r="C82" s="95"/>
      <c r="D82" s="62" t="s">
        <v>424</v>
      </c>
      <c r="E82" s="6"/>
      <c r="F82" s="6"/>
      <c r="G82" s="6"/>
      <c r="H82" s="6"/>
      <c r="I82" s="6"/>
      <c r="J82" s="6"/>
      <c r="K82" s="6"/>
      <c r="L82" s="6"/>
    </row>
    <row r="83" spans="2:12" x14ac:dyDescent="0.25">
      <c r="B83" s="1028"/>
      <c r="C83" s="95"/>
      <c r="D83" s="54" t="s">
        <v>288</v>
      </c>
      <c r="E83" s="6"/>
      <c r="F83" s="6"/>
      <c r="G83" s="6"/>
      <c r="H83" s="6"/>
      <c r="I83" s="6"/>
      <c r="J83" s="6"/>
      <c r="K83" s="6"/>
      <c r="L83" s="6"/>
    </row>
    <row r="84" spans="2:12" ht="36.75" thickBot="1" x14ac:dyDescent="0.3">
      <c r="B84" s="1029"/>
      <c r="C84" s="3"/>
      <c r="D84" s="41" t="s">
        <v>353</v>
      </c>
      <c r="E84" s="6"/>
      <c r="F84" s="6"/>
      <c r="G84" s="6"/>
      <c r="H84" s="6"/>
      <c r="I84" s="6"/>
      <c r="J84" s="6"/>
      <c r="K84" s="6"/>
      <c r="L84" s="6"/>
    </row>
    <row r="85" spans="2:12" x14ac:dyDescent="0.25">
      <c r="B85" s="1027" t="s">
        <v>72</v>
      </c>
      <c r="C85" s="100"/>
      <c r="D85" s="1027"/>
      <c r="E85" s="6"/>
      <c r="F85" s="6"/>
      <c r="G85" s="6"/>
      <c r="H85" s="6"/>
      <c r="I85" s="6"/>
      <c r="J85" s="6"/>
      <c r="K85" s="6"/>
      <c r="L85" s="6"/>
    </row>
    <row r="86" spans="2:12" ht="15.75" thickBot="1" x14ac:dyDescent="0.3">
      <c r="B86" s="1029"/>
      <c r="C86" s="101"/>
      <c r="D86" s="1029"/>
      <c r="E86" s="6"/>
      <c r="F86" s="6"/>
      <c r="G86" s="6"/>
      <c r="H86" s="6"/>
      <c r="I86" s="6"/>
      <c r="J86" s="6"/>
      <c r="K86" s="6"/>
      <c r="L86" s="6"/>
    </row>
    <row r="87" spans="2:12" ht="132" x14ac:dyDescent="0.25">
      <c r="B87" s="1027" t="s">
        <v>73</v>
      </c>
      <c r="C87" s="95"/>
      <c r="D87" s="47" t="s">
        <v>425</v>
      </c>
      <c r="E87" s="6"/>
      <c r="F87" s="6"/>
      <c r="G87" s="6"/>
      <c r="H87" s="6"/>
      <c r="I87" s="6"/>
      <c r="J87" s="6"/>
      <c r="K87" s="6"/>
      <c r="L87" s="6"/>
    </row>
    <row r="88" spans="2:12" ht="120.75" thickBot="1" x14ac:dyDescent="0.3">
      <c r="B88" s="1029"/>
      <c r="C88" s="3"/>
      <c r="D88" s="41" t="s">
        <v>426</v>
      </c>
      <c r="E88" s="6"/>
      <c r="F88" s="6"/>
      <c r="G88" s="6"/>
      <c r="H88" s="6"/>
      <c r="I88" s="6"/>
      <c r="J88" s="6"/>
      <c r="K88" s="6"/>
      <c r="L88" s="6"/>
    </row>
    <row r="89" spans="2:12" ht="24" x14ac:dyDescent="0.25">
      <c r="B89" s="1027" t="s">
        <v>90</v>
      </c>
      <c r="C89" s="95"/>
      <c r="D89" s="54" t="s">
        <v>418</v>
      </c>
      <c r="E89" s="6"/>
      <c r="F89" s="6"/>
      <c r="G89" s="6"/>
      <c r="H89" s="6"/>
      <c r="I89" s="6"/>
      <c r="J89" s="6"/>
      <c r="K89" s="6"/>
      <c r="L89" s="6"/>
    </row>
    <row r="90" spans="2:12" x14ac:dyDescent="0.25">
      <c r="B90" s="1028"/>
      <c r="C90" s="95"/>
      <c r="D90" s="17"/>
      <c r="E90" s="6"/>
      <c r="F90" s="6"/>
      <c r="G90" s="6"/>
      <c r="H90" s="6"/>
      <c r="I90" s="6"/>
      <c r="J90" s="6"/>
      <c r="K90" s="6"/>
      <c r="L90" s="6"/>
    </row>
    <row r="91" spans="2:12" x14ac:dyDescent="0.25">
      <c r="B91" s="1028"/>
      <c r="C91" s="95"/>
      <c r="D91" s="47" t="s">
        <v>91</v>
      </c>
      <c r="E91" s="6"/>
      <c r="F91" s="6"/>
      <c r="G91" s="6"/>
      <c r="H91" s="6"/>
      <c r="I91" s="6"/>
      <c r="J91" s="6"/>
      <c r="K91" s="6"/>
      <c r="L91" s="6"/>
    </row>
    <row r="92" spans="2:12" ht="37.5" x14ac:dyDescent="0.25">
      <c r="B92" s="1028"/>
      <c r="C92" s="95"/>
      <c r="D92" s="47" t="s">
        <v>427</v>
      </c>
      <c r="E92" s="6"/>
      <c r="F92" s="6"/>
      <c r="G92" s="6"/>
      <c r="H92" s="6"/>
      <c r="I92" s="6"/>
      <c r="J92" s="6"/>
      <c r="K92" s="6"/>
      <c r="L92" s="6"/>
    </row>
    <row r="93" spans="2:12" ht="37.5" x14ac:dyDescent="0.25">
      <c r="B93" s="1028"/>
      <c r="C93" s="95"/>
      <c r="D93" s="47" t="s">
        <v>428</v>
      </c>
      <c r="E93" s="6"/>
      <c r="F93" s="6"/>
      <c r="G93" s="6"/>
      <c r="H93" s="6"/>
      <c r="I93" s="6"/>
      <c r="J93" s="6"/>
      <c r="K93" s="6"/>
      <c r="L93" s="6"/>
    </row>
    <row r="94" spans="2:12" ht="38.25" thickBot="1" x14ac:dyDescent="0.3">
      <c r="B94" s="1029"/>
      <c r="C94" s="3"/>
      <c r="D94" s="41" t="s">
        <v>429</v>
      </c>
      <c r="E94" s="6"/>
      <c r="F94" s="6"/>
      <c r="G94" s="6"/>
      <c r="H94" s="6"/>
      <c r="I94" s="6"/>
      <c r="J94" s="6"/>
      <c r="K94" s="6"/>
      <c r="L94" s="6"/>
    </row>
    <row r="95" spans="2:12" x14ac:dyDescent="0.25">
      <c r="B95" s="6"/>
      <c r="D95" s="6"/>
      <c r="E95" s="6"/>
      <c r="F95" s="6"/>
      <c r="G95" s="6"/>
      <c r="H95" s="6"/>
      <c r="I95" s="6"/>
      <c r="J95" s="6"/>
      <c r="K95" s="6"/>
      <c r="L95" s="6"/>
    </row>
    <row r="96" spans="2:12" x14ac:dyDescent="0.25">
      <c r="B96" s="6"/>
      <c r="D96" s="6"/>
      <c r="E96" s="6"/>
      <c r="F96" s="6"/>
      <c r="G96" s="6"/>
      <c r="H96" s="6"/>
      <c r="I96" s="6"/>
      <c r="J96" s="6"/>
      <c r="K96" s="6"/>
      <c r="L96" s="6"/>
    </row>
    <row r="97" spans="2:12" x14ac:dyDescent="0.25">
      <c r="B97" s="6"/>
      <c r="D97" s="6"/>
      <c r="E97" s="6"/>
      <c r="F97" s="6"/>
      <c r="G97" s="6"/>
      <c r="H97" s="6"/>
      <c r="I97" s="6"/>
      <c r="J97" s="6"/>
      <c r="K97" s="6"/>
      <c r="L97" s="6"/>
    </row>
    <row r="98" spans="2:12" x14ac:dyDescent="0.25">
      <c r="B98" s="6"/>
      <c r="D98" s="6"/>
      <c r="E98" s="6"/>
      <c r="F98" s="6"/>
      <c r="G98" s="6"/>
      <c r="H98" s="6"/>
      <c r="I98" s="6"/>
      <c r="J98" s="6"/>
      <c r="K98" s="6"/>
      <c r="L98" s="6"/>
    </row>
    <row r="99" spans="2:12" x14ac:dyDescent="0.25">
      <c r="B99" s="6"/>
      <c r="D99" s="6"/>
      <c r="E99" s="6"/>
      <c r="F99" s="6"/>
      <c r="G99" s="6"/>
      <c r="H99" s="6"/>
      <c r="I99" s="6"/>
      <c r="J99" s="6"/>
      <c r="K99" s="6"/>
      <c r="L99" s="6"/>
    </row>
    <row r="100" spans="2:12" x14ac:dyDescent="0.25">
      <c r="B100" s="6"/>
      <c r="D100" s="6"/>
      <c r="E100" s="6"/>
      <c r="F100" s="6"/>
      <c r="G100" s="6"/>
      <c r="H100" s="6"/>
      <c r="I100" s="6"/>
      <c r="J100" s="6"/>
      <c r="K100" s="6"/>
      <c r="L100" s="6"/>
    </row>
    <row r="101" spans="2:12" x14ac:dyDescent="0.25">
      <c r="B101" s="6"/>
      <c r="D101" s="6"/>
      <c r="E101" s="6"/>
      <c r="F101" s="6"/>
      <c r="G101" s="6"/>
      <c r="H101" s="6"/>
      <c r="I101" s="6"/>
      <c r="J101" s="6"/>
      <c r="K101" s="6"/>
      <c r="L101" s="6"/>
    </row>
    <row r="102" spans="2:12" x14ac:dyDescent="0.25">
      <c r="B102" s="6"/>
      <c r="D102" s="6"/>
      <c r="E102" s="6"/>
      <c r="F102" s="6"/>
      <c r="G102" s="6"/>
      <c r="H102" s="6"/>
      <c r="I102" s="6"/>
      <c r="J102" s="6"/>
      <c r="K102" s="6"/>
      <c r="L102" s="6"/>
    </row>
    <row r="103" spans="2:12" x14ac:dyDescent="0.25">
      <c r="B103" s="6"/>
      <c r="D103" s="6"/>
      <c r="E103" s="6"/>
      <c r="F103" s="6"/>
      <c r="G103" s="6"/>
      <c r="H103" s="6"/>
      <c r="I103" s="6"/>
      <c r="J103" s="6"/>
      <c r="K103" s="6"/>
      <c r="L103" s="6"/>
    </row>
    <row r="104" spans="2:12" x14ac:dyDescent="0.25">
      <c r="B104" s="6"/>
      <c r="D104" s="6"/>
      <c r="E104" s="6"/>
      <c r="F104" s="6"/>
      <c r="G104" s="6"/>
      <c r="H104" s="6"/>
      <c r="I104" s="6"/>
      <c r="J104" s="6"/>
      <c r="K104" s="6"/>
      <c r="L104" s="6"/>
    </row>
    <row r="105" spans="2:12" x14ac:dyDescent="0.25">
      <c r="B105" s="6"/>
      <c r="D105" s="6"/>
      <c r="E105" s="6"/>
      <c r="F105" s="6"/>
      <c r="G105" s="6"/>
      <c r="H105" s="6"/>
      <c r="I105" s="6"/>
      <c r="J105" s="6"/>
      <c r="K105" s="6"/>
      <c r="L105" s="6"/>
    </row>
    <row r="106" spans="2:12" x14ac:dyDescent="0.25">
      <c r="B106" s="6"/>
      <c r="D106" s="6"/>
      <c r="E106" s="6"/>
      <c r="F106" s="6"/>
      <c r="G106" s="6"/>
      <c r="H106" s="6"/>
      <c r="I106" s="6"/>
      <c r="J106" s="6"/>
      <c r="K106" s="6"/>
      <c r="L106" s="6"/>
    </row>
    <row r="107" spans="2:12" x14ac:dyDescent="0.25">
      <c r="B107" s="6"/>
      <c r="D107" s="6"/>
      <c r="E107" s="6"/>
      <c r="F107" s="6"/>
      <c r="G107" s="6"/>
      <c r="H107" s="6"/>
      <c r="I107" s="6"/>
      <c r="J107" s="6"/>
      <c r="K107" s="6"/>
      <c r="L107" s="6"/>
    </row>
    <row r="108" spans="2:12" x14ac:dyDescent="0.25">
      <c r="B108" s="6"/>
      <c r="D108" s="6"/>
      <c r="E108" s="6"/>
      <c r="F108" s="6"/>
      <c r="G108" s="6"/>
      <c r="H108" s="6"/>
      <c r="I108" s="6"/>
      <c r="J108" s="6"/>
      <c r="K108" s="6"/>
      <c r="L108" s="6"/>
    </row>
    <row r="109" spans="2:12" x14ac:dyDescent="0.25">
      <c r="B109" s="6"/>
      <c r="D109" s="6"/>
      <c r="E109" s="6"/>
      <c r="F109" s="6"/>
      <c r="G109" s="6"/>
      <c r="H109" s="6"/>
      <c r="I109" s="6"/>
      <c r="J109" s="6"/>
      <c r="K109" s="6"/>
      <c r="L109" s="6"/>
    </row>
    <row r="110" spans="2:12" x14ac:dyDescent="0.25">
      <c r="B110" s="6"/>
      <c r="D110" s="6"/>
      <c r="E110" s="6"/>
      <c r="F110" s="6"/>
      <c r="G110" s="6"/>
      <c r="H110" s="6"/>
      <c r="I110" s="6"/>
      <c r="J110" s="6"/>
      <c r="K110" s="6"/>
      <c r="L110" s="6"/>
    </row>
    <row r="111" spans="2:12" x14ac:dyDescent="0.25">
      <c r="B111" s="6"/>
      <c r="D111" s="6"/>
      <c r="E111" s="6"/>
      <c r="F111" s="6"/>
      <c r="G111" s="6"/>
      <c r="H111" s="6"/>
      <c r="I111" s="6"/>
      <c r="J111" s="6"/>
      <c r="K111" s="6"/>
      <c r="L111" s="6"/>
    </row>
    <row r="112" spans="2:12" x14ac:dyDescent="0.25">
      <c r="B112" s="6"/>
      <c r="D112" s="6"/>
      <c r="E112" s="6"/>
      <c r="F112" s="6"/>
      <c r="G112" s="6"/>
      <c r="H112" s="6"/>
      <c r="I112" s="6"/>
      <c r="J112" s="6"/>
      <c r="K112" s="6"/>
      <c r="L112" s="6"/>
    </row>
    <row r="113" spans="2:12" x14ac:dyDescent="0.25">
      <c r="B113" s="6"/>
      <c r="D113" s="6"/>
      <c r="E113" s="6"/>
      <c r="F113" s="6"/>
      <c r="G113" s="6"/>
      <c r="H113" s="6"/>
      <c r="I113" s="6"/>
      <c r="J113" s="6"/>
      <c r="K113" s="6"/>
      <c r="L113" s="6"/>
    </row>
    <row r="114" spans="2:12" x14ac:dyDescent="0.25">
      <c r="B114" s="6"/>
      <c r="D114" s="6"/>
      <c r="E114" s="6"/>
      <c r="F114" s="6"/>
      <c r="G114" s="6"/>
      <c r="H114" s="6"/>
      <c r="I114" s="6"/>
      <c r="J114" s="6"/>
      <c r="K114" s="6"/>
      <c r="L114" s="6"/>
    </row>
    <row r="115" spans="2:12" x14ac:dyDescent="0.25">
      <c r="B115" s="6"/>
      <c r="D115" s="6"/>
      <c r="E115" s="6"/>
      <c r="F115" s="6"/>
      <c r="G115" s="6"/>
      <c r="H115" s="6"/>
      <c r="I115" s="6"/>
      <c r="J115" s="6"/>
      <c r="K115" s="6"/>
      <c r="L115" s="6"/>
    </row>
    <row r="116" spans="2:12" x14ac:dyDescent="0.25">
      <c r="B116" s="6"/>
      <c r="D116" s="6"/>
      <c r="E116" s="6"/>
      <c r="F116" s="6"/>
      <c r="G116" s="6"/>
      <c r="H116" s="6"/>
      <c r="I116" s="6"/>
      <c r="J116" s="6"/>
      <c r="K116" s="6"/>
      <c r="L116" s="6"/>
    </row>
    <row r="117" spans="2:12" x14ac:dyDescent="0.25">
      <c r="B117" s="6"/>
      <c r="D117" s="6"/>
      <c r="E117" s="6"/>
      <c r="F117" s="6"/>
      <c r="G117" s="6"/>
      <c r="H117" s="6"/>
      <c r="I117" s="6"/>
      <c r="J117" s="6"/>
      <c r="K117" s="6"/>
      <c r="L117" s="6"/>
    </row>
    <row r="118" spans="2:12" x14ac:dyDescent="0.25">
      <c r="B118" s="6"/>
      <c r="D118" s="6"/>
      <c r="E118" s="6"/>
      <c r="F118" s="6"/>
      <c r="G118" s="6"/>
      <c r="H118" s="6"/>
      <c r="I118" s="6"/>
      <c r="J118" s="6"/>
      <c r="K118" s="6"/>
      <c r="L118" s="6"/>
    </row>
    <row r="119" spans="2:12" x14ac:dyDescent="0.25">
      <c r="B119" s="6"/>
      <c r="D119" s="6"/>
      <c r="E119" s="6"/>
      <c r="F119" s="6"/>
      <c r="G119" s="6"/>
      <c r="H119" s="6"/>
      <c r="I119" s="6"/>
      <c r="J119" s="6"/>
      <c r="K119" s="6"/>
      <c r="L119" s="6"/>
    </row>
    <row r="120" spans="2:12" x14ac:dyDescent="0.25">
      <c r="B120" s="6"/>
      <c r="D120" s="6"/>
      <c r="E120" s="6"/>
      <c r="F120" s="6"/>
      <c r="G120" s="6"/>
      <c r="H120" s="6"/>
      <c r="I120" s="6"/>
      <c r="J120" s="6"/>
      <c r="K120" s="6"/>
      <c r="L120" s="6"/>
    </row>
    <row r="121" spans="2:12" x14ac:dyDescent="0.25">
      <c r="B121" s="6"/>
      <c r="D121" s="6"/>
      <c r="E121" s="6"/>
      <c r="F121" s="6"/>
      <c r="G121" s="6"/>
      <c r="H121" s="6"/>
      <c r="I121" s="6"/>
      <c r="J121" s="6"/>
      <c r="K121" s="6"/>
      <c r="L121" s="6"/>
    </row>
    <row r="122" spans="2:12" x14ac:dyDescent="0.25">
      <c r="B122" s="6"/>
      <c r="D122" s="6"/>
      <c r="E122" s="6"/>
      <c r="F122" s="6"/>
      <c r="G122" s="6"/>
      <c r="H122" s="6"/>
      <c r="I122" s="6"/>
      <c r="J122" s="6"/>
      <c r="K122" s="6"/>
      <c r="L122" s="6"/>
    </row>
    <row r="123" spans="2:12" x14ac:dyDescent="0.25">
      <c r="B123" s="6"/>
      <c r="D123" s="6"/>
      <c r="E123" s="6"/>
      <c r="F123" s="6"/>
      <c r="G123" s="6"/>
      <c r="H123" s="6"/>
      <c r="I123" s="6"/>
      <c r="J123" s="6"/>
      <c r="K123" s="6"/>
      <c r="L123" s="6"/>
    </row>
    <row r="124" spans="2:12" x14ac:dyDescent="0.25">
      <c r="B124" s="6"/>
      <c r="D124" s="6"/>
      <c r="E124" s="6"/>
      <c r="F124" s="6"/>
      <c r="G124" s="6"/>
      <c r="H124" s="6"/>
      <c r="I124" s="6"/>
      <c r="J124" s="6"/>
      <c r="K124" s="6"/>
      <c r="L124" s="6"/>
    </row>
    <row r="125" spans="2:12" x14ac:dyDescent="0.25">
      <c r="B125" s="6"/>
      <c r="D125" s="6"/>
      <c r="E125" s="6"/>
      <c r="F125" s="6"/>
      <c r="G125" s="6"/>
      <c r="H125" s="6"/>
      <c r="I125" s="6"/>
      <c r="J125" s="6"/>
      <c r="K125" s="6"/>
      <c r="L125" s="6"/>
    </row>
    <row r="126" spans="2:12" x14ac:dyDescent="0.25">
      <c r="B126" s="6"/>
      <c r="D126" s="6"/>
      <c r="E126" s="6"/>
      <c r="F126" s="6"/>
      <c r="G126" s="6"/>
      <c r="H126" s="6"/>
      <c r="I126" s="6"/>
      <c r="J126" s="6"/>
      <c r="K126" s="6"/>
      <c r="L126" s="6"/>
    </row>
    <row r="127" spans="2:12" x14ac:dyDescent="0.25">
      <c r="B127" s="6"/>
      <c r="D127" s="6"/>
      <c r="E127" s="6"/>
      <c r="F127" s="6"/>
      <c r="G127" s="6"/>
      <c r="H127" s="6"/>
      <c r="I127" s="6"/>
      <c r="J127" s="6"/>
      <c r="K127" s="6"/>
      <c r="L127" s="6"/>
    </row>
    <row r="128" spans="2:12" x14ac:dyDescent="0.25">
      <c r="B128" s="6"/>
      <c r="D128" s="6"/>
      <c r="E128" s="6"/>
      <c r="F128" s="6"/>
      <c r="G128" s="6"/>
      <c r="H128" s="6"/>
      <c r="I128" s="6"/>
      <c r="J128" s="6"/>
      <c r="K128" s="6"/>
      <c r="L128" s="6"/>
    </row>
    <row r="129" spans="2:12" x14ac:dyDescent="0.25">
      <c r="B129" s="6"/>
      <c r="D129" s="6"/>
      <c r="E129" s="6"/>
      <c r="F129" s="6"/>
      <c r="G129" s="6"/>
      <c r="H129" s="6"/>
      <c r="I129" s="6"/>
      <c r="J129" s="6"/>
      <c r="K129" s="6"/>
      <c r="L129" s="6"/>
    </row>
    <row r="130" spans="2:12" x14ac:dyDescent="0.25">
      <c r="B130" s="6"/>
      <c r="D130" s="6"/>
      <c r="E130" s="6"/>
      <c r="F130" s="6"/>
      <c r="G130" s="6"/>
      <c r="H130" s="6"/>
      <c r="I130" s="6"/>
      <c r="J130" s="6"/>
      <c r="K130" s="6"/>
      <c r="L130" s="6"/>
    </row>
    <row r="131" spans="2:12" x14ac:dyDescent="0.25">
      <c r="B131" s="6"/>
      <c r="D131" s="6"/>
      <c r="E131" s="6"/>
      <c r="F131" s="6"/>
      <c r="G131" s="6"/>
      <c r="H131" s="6"/>
      <c r="I131" s="6"/>
      <c r="J131" s="6"/>
      <c r="K131" s="6"/>
      <c r="L131" s="6"/>
    </row>
    <row r="132" spans="2:12" x14ac:dyDescent="0.25">
      <c r="B132" s="6"/>
      <c r="D132" s="6"/>
      <c r="E132" s="6"/>
      <c r="F132" s="6"/>
      <c r="G132" s="6"/>
      <c r="H132" s="6"/>
      <c r="I132" s="6"/>
      <c r="J132" s="6"/>
      <c r="K132" s="6"/>
      <c r="L132" s="6"/>
    </row>
    <row r="133" spans="2:12" x14ac:dyDescent="0.25">
      <c r="B133" s="6"/>
      <c r="D133" s="6"/>
      <c r="E133" s="6"/>
      <c r="F133" s="6"/>
      <c r="G133" s="6"/>
      <c r="H133" s="6"/>
      <c r="I133" s="6"/>
      <c r="J133" s="6"/>
      <c r="K133" s="6"/>
      <c r="L133" s="6"/>
    </row>
    <row r="134" spans="2:12" x14ac:dyDescent="0.25">
      <c r="B134" s="6"/>
      <c r="D134" s="6"/>
      <c r="E134" s="6"/>
      <c r="F134" s="6"/>
      <c r="G134" s="6"/>
      <c r="H134" s="6"/>
      <c r="I134" s="6"/>
      <c r="J134" s="6"/>
      <c r="K134" s="6"/>
      <c r="L134" s="6"/>
    </row>
    <row r="135" spans="2:12" x14ac:dyDescent="0.25">
      <c r="B135" s="6"/>
      <c r="D135" s="6"/>
      <c r="E135" s="6"/>
      <c r="F135" s="6"/>
      <c r="G135" s="6"/>
      <c r="H135" s="6"/>
      <c r="I135" s="6"/>
      <c r="J135" s="6"/>
      <c r="K135" s="6"/>
      <c r="L135" s="6"/>
    </row>
    <row r="136" spans="2:12" x14ac:dyDescent="0.25">
      <c r="B136" s="6"/>
      <c r="D136" s="6"/>
      <c r="E136" s="6"/>
      <c r="F136" s="6"/>
      <c r="G136" s="6"/>
      <c r="H136" s="6"/>
      <c r="I136" s="6"/>
      <c r="J136" s="6"/>
      <c r="K136" s="6"/>
      <c r="L136" s="6"/>
    </row>
    <row r="137" spans="2:12" x14ac:dyDescent="0.25">
      <c r="B137" s="6"/>
      <c r="D137" s="6"/>
      <c r="E137" s="6"/>
      <c r="F137" s="6"/>
      <c r="G137" s="6"/>
      <c r="H137" s="6"/>
      <c r="I137" s="6"/>
      <c r="J137" s="6"/>
      <c r="K137" s="6"/>
      <c r="L137" s="6"/>
    </row>
    <row r="138" spans="2:12" x14ac:dyDescent="0.25">
      <c r="B138" s="6"/>
      <c r="D138" s="6"/>
      <c r="E138" s="6"/>
      <c r="F138" s="6"/>
      <c r="G138" s="6"/>
      <c r="H138" s="6"/>
      <c r="I138" s="6"/>
      <c r="J138" s="6"/>
      <c r="K138" s="6"/>
      <c r="L138" s="6"/>
    </row>
    <row r="139" spans="2:12" x14ac:dyDescent="0.25">
      <c r="B139" s="6"/>
      <c r="D139" s="6"/>
      <c r="E139" s="6"/>
      <c r="F139" s="6"/>
      <c r="G139" s="6"/>
      <c r="H139" s="6"/>
      <c r="I139" s="6"/>
      <c r="J139" s="6"/>
      <c r="K139" s="6"/>
      <c r="L139" s="6"/>
    </row>
    <row r="140" spans="2:12" x14ac:dyDescent="0.25">
      <c r="B140" s="6"/>
      <c r="D140" s="6"/>
      <c r="E140" s="6"/>
      <c r="F140" s="6"/>
      <c r="G140" s="6"/>
      <c r="H140" s="6"/>
      <c r="I140" s="6"/>
      <c r="J140" s="6"/>
      <c r="K140" s="6"/>
      <c r="L140" s="6"/>
    </row>
    <row r="141" spans="2:12" x14ac:dyDescent="0.25">
      <c r="B141" s="6"/>
      <c r="D141" s="6"/>
      <c r="E141" s="6"/>
      <c r="F141" s="6"/>
      <c r="G141" s="6"/>
      <c r="H141" s="6"/>
      <c r="I141" s="6"/>
      <c r="J141" s="6"/>
      <c r="K141" s="6"/>
      <c r="L141" s="6"/>
    </row>
    <row r="142" spans="2:12" x14ac:dyDescent="0.25">
      <c r="B142" s="6"/>
      <c r="D142" s="6"/>
      <c r="E142" s="6"/>
      <c r="F142" s="6"/>
      <c r="G142" s="6"/>
      <c r="H142" s="6"/>
      <c r="I142" s="6"/>
      <c r="J142" s="6"/>
      <c r="K142" s="6"/>
      <c r="L142" s="6"/>
    </row>
    <row r="143" spans="2:12" x14ac:dyDescent="0.25">
      <c r="B143" s="6"/>
      <c r="D143" s="6"/>
      <c r="E143" s="6"/>
      <c r="F143" s="6"/>
      <c r="G143" s="6"/>
      <c r="H143" s="6"/>
      <c r="I143" s="6"/>
      <c r="J143" s="6"/>
      <c r="K143" s="6"/>
      <c r="L143" s="6"/>
    </row>
    <row r="144" spans="2:12" x14ac:dyDescent="0.25">
      <c r="B144" s="6"/>
      <c r="D144" s="6"/>
      <c r="E144" s="6"/>
      <c r="F144" s="6"/>
      <c r="G144" s="6"/>
      <c r="H144" s="6"/>
      <c r="I144" s="6"/>
      <c r="J144" s="6"/>
      <c r="K144" s="6"/>
      <c r="L144" s="6"/>
    </row>
    <row r="145" spans="2:12" x14ac:dyDescent="0.25">
      <c r="B145" s="6"/>
      <c r="D145" s="6"/>
      <c r="E145" s="6"/>
      <c r="F145" s="6"/>
      <c r="G145" s="6"/>
      <c r="H145" s="6"/>
      <c r="I145" s="6"/>
      <c r="J145" s="6"/>
      <c r="K145" s="6"/>
      <c r="L145" s="6"/>
    </row>
    <row r="146" spans="2:12" x14ac:dyDescent="0.25">
      <c r="B146" s="6"/>
      <c r="D146" s="6"/>
      <c r="E146" s="6"/>
      <c r="F146" s="6"/>
      <c r="G146" s="6"/>
      <c r="H146" s="6"/>
      <c r="I146" s="6"/>
      <c r="J146" s="6"/>
      <c r="K146" s="6"/>
      <c r="L146" s="6"/>
    </row>
    <row r="147" spans="2:12" x14ac:dyDescent="0.25">
      <c r="B147" s="6"/>
      <c r="D147" s="6"/>
      <c r="E147" s="6"/>
      <c r="F147" s="6"/>
      <c r="G147" s="6"/>
      <c r="H147" s="6"/>
      <c r="I147" s="6"/>
      <c r="J147" s="6"/>
      <c r="K147" s="6"/>
      <c r="L147" s="6"/>
    </row>
    <row r="148" spans="2:12" x14ac:dyDescent="0.25">
      <c r="B148" s="6"/>
      <c r="D148" s="6"/>
      <c r="E148" s="6"/>
      <c r="F148" s="6"/>
      <c r="G148" s="6"/>
      <c r="H148" s="6"/>
      <c r="I148" s="6"/>
      <c r="J148" s="6"/>
      <c r="K148" s="6"/>
      <c r="L148" s="6"/>
    </row>
    <row r="149" spans="2:12" x14ac:dyDescent="0.25">
      <c r="B149" s="6"/>
      <c r="D149" s="6"/>
      <c r="E149" s="6"/>
      <c r="F149" s="6"/>
      <c r="G149" s="6"/>
      <c r="H149" s="6"/>
      <c r="I149" s="6"/>
      <c r="J149" s="6"/>
      <c r="K149" s="6"/>
      <c r="L149" s="6"/>
    </row>
    <row r="150" spans="2:12" x14ac:dyDescent="0.25">
      <c r="B150" s="6"/>
      <c r="D150" s="6"/>
      <c r="E150" s="6"/>
      <c r="F150" s="6"/>
      <c r="G150" s="6"/>
      <c r="H150" s="6"/>
      <c r="I150" s="6"/>
      <c r="J150" s="6"/>
      <c r="K150" s="6"/>
      <c r="L150" s="6"/>
    </row>
    <row r="151" spans="2:12" x14ac:dyDescent="0.25">
      <c r="B151" s="6"/>
      <c r="D151" s="6"/>
      <c r="E151" s="6"/>
      <c r="F151" s="6"/>
      <c r="G151" s="6"/>
      <c r="H151" s="6"/>
      <c r="I151" s="6"/>
      <c r="J151" s="6"/>
      <c r="K151" s="6"/>
      <c r="L151" s="6"/>
    </row>
    <row r="152" spans="2:12" x14ac:dyDescent="0.25">
      <c r="B152" s="6"/>
      <c r="D152" s="6"/>
      <c r="E152" s="6"/>
      <c r="F152" s="6"/>
      <c r="G152" s="6"/>
      <c r="H152" s="6"/>
      <c r="I152" s="6"/>
      <c r="J152" s="6"/>
      <c r="K152" s="6"/>
      <c r="L152" s="6"/>
    </row>
    <row r="153" spans="2:12" x14ac:dyDescent="0.25">
      <c r="B153" s="6"/>
      <c r="D153" s="6"/>
      <c r="E153" s="6"/>
      <c r="F153" s="6"/>
      <c r="G153" s="6"/>
      <c r="H153" s="6"/>
      <c r="I153" s="6"/>
      <c r="J153" s="6"/>
      <c r="K153" s="6"/>
      <c r="L153" s="6"/>
    </row>
    <row r="154" spans="2:12" x14ac:dyDescent="0.25">
      <c r="B154" s="6"/>
      <c r="D154" s="6"/>
      <c r="E154" s="6"/>
      <c r="F154" s="6"/>
      <c r="G154" s="6"/>
      <c r="H154" s="6"/>
      <c r="I154" s="6"/>
      <c r="J154" s="6"/>
      <c r="K154" s="6"/>
      <c r="L154" s="6"/>
    </row>
    <row r="155" spans="2:12" x14ac:dyDescent="0.25">
      <c r="B155" s="6"/>
      <c r="D155" s="6"/>
      <c r="E155" s="6"/>
      <c r="F155" s="6"/>
      <c r="G155" s="6"/>
      <c r="H155" s="6"/>
      <c r="I155" s="6"/>
      <c r="J155" s="6"/>
      <c r="K155" s="6"/>
      <c r="L155" s="6"/>
    </row>
    <row r="156" spans="2:12" x14ac:dyDescent="0.25">
      <c r="B156" s="6"/>
      <c r="D156" s="6"/>
      <c r="E156" s="6"/>
      <c r="F156" s="6"/>
      <c r="G156" s="6"/>
      <c r="H156" s="6"/>
      <c r="I156" s="6"/>
      <c r="J156" s="6"/>
      <c r="K156" s="6"/>
      <c r="L156" s="6"/>
    </row>
    <row r="157" spans="2:12" x14ac:dyDescent="0.25">
      <c r="B157" s="6"/>
      <c r="D157" s="6"/>
      <c r="E157" s="6"/>
      <c r="F157" s="6"/>
      <c r="G157" s="6"/>
      <c r="H157" s="6"/>
      <c r="I157" s="6"/>
      <c r="J157" s="6"/>
      <c r="K157" s="6"/>
      <c r="L157" s="6"/>
    </row>
    <row r="158" spans="2:12" x14ac:dyDescent="0.25">
      <c r="B158" s="6"/>
      <c r="D158" s="6"/>
      <c r="E158" s="6"/>
      <c r="F158" s="6"/>
      <c r="G158" s="6"/>
      <c r="H158" s="6"/>
      <c r="I158" s="6"/>
      <c r="J158" s="6"/>
      <c r="K158" s="6"/>
      <c r="L158" s="6"/>
    </row>
    <row r="159" spans="2:12" x14ac:dyDescent="0.25">
      <c r="B159" s="6"/>
      <c r="D159" s="6"/>
      <c r="E159" s="6"/>
      <c r="F159" s="6"/>
      <c r="G159" s="6"/>
      <c r="H159" s="6"/>
      <c r="I159" s="6"/>
      <c r="J159" s="6"/>
      <c r="K159" s="6"/>
      <c r="L159" s="6"/>
    </row>
    <row r="160" spans="2:12" x14ac:dyDescent="0.25">
      <c r="B160" s="6"/>
      <c r="D160" s="6"/>
      <c r="E160" s="6"/>
      <c r="F160" s="6"/>
      <c r="G160" s="6"/>
      <c r="H160" s="6"/>
      <c r="I160" s="6"/>
      <c r="J160" s="6"/>
      <c r="K160" s="6"/>
      <c r="L160" s="6"/>
    </row>
    <row r="161" spans="2:12" x14ac:dyDescent="0.25">
      <c r="B161" s="6"/>
      <c r="D161" s="6"/>
      <c r="E161" s="6"/>
      <c r="F161" s="6"/>
      <c r="G161" s="6"/>
      <c r="H161" s="6"/>
      <c r="I161" s="6"/>
      <c r="J161" s="6"/>
      <c r="K161" s="6"/>
      <c r="L161" s="6"/>
    </row>
    <row r="162" spans="2:12" x14ac:dyDescent="0.25">
      <c r="B162" s="6"/>
      <c r="D162" s="6"/>
      <c r="E162" s="6"/>
      <c r="F162" s="6"/>
      <c r="G162" s="6"/>
      <c r="H162" s="6"/>
      <c r="I162" s="6"/>
      <c r="J162" s="6"/>
      <c r="K162" s="6"/>
      <c r="L162" s="6"/>
    </row>
    <row r="163" spans="2:12" x14ac:dyDescent="0.25">
      <c r="B163" s="6"/>
      <c r="D163" s="6"/>
      <c r="E163" s="6"/>
      <c r="F163" s="6"/>
      <c r="G163" s="6"/>
      <c r="H163" s="6"/>
      <c r="I163" s="6"/>
      <c r="J163" s="6"/>
      <c r="K163" s="6"/>
      <c r="L163" s="6"/>
    </row>
    <row r="164" spans="2:12" x14ac:dyDescent="0.25">
      <c r="B164" s="6"/>
      <c r="D164" s="6"/>
      <c r="E164" s="6"/>
      <c r="F164" s="6"/>
      <c r="G164" s="6"/>
      <c r="H164" s="6"/>
      <c r="I164" s="6"/>
      <c r="J164" s="6"/>
      <c r="K164" s="6"/>
      <c r="L164" s="6"/>
    </row>
    <row r="165" spans="2:12" x14ac:dyDescent="0.25">
      <c r="B165" s="6"/>
      <c r="D165" s="6"/>
      <c r="E165" s="6"/>
      <c r="F165" s="6"/>
      <c r="G165" s="6"/>
      <c r="H165" s="6"/>
      <c r="I165" s="6"/>
      <c r="J165" s="6"/>
      <c r="K165" s="6"/>
      <c r="L165" s="6"/>
    </row>
    <row r="166" spans="2:12" x14ac:dyDescent="0.25">
      <c r="B166" s="6"/>
      <c r="D166" s="6"/>
      <c r="E166" s="6"/>
      <c r="F166" s="6"/>
      <c r="G166" s="6"/>
      <c r="H166" s="6"/>
      <c r="I166" s="6"/>
      <c r="J166" s="6"/>
      <c r="K166" s="6"/>
      <c r="L166" s="6"/>
    </row>
    <row r="167" spans="2:12" x14ac:dyDescent="0.25">
      <c r="B167" s="6"/>
      <c r="D167" s="6"/>
      <c r="E167" s="6"/>
      <c r="F167" s="6"/>
      <c r="G167" s="6"/>
      <c r="H167" s="6"/>
      <c r="I167" s="6"/>
      <c r="J167" s="6"/>
      <c r="K167" s="6"/>
      <c r="L167" s="6"/>
    </row>
    <row r="168" spans="2:12" x14ac:dyDescent="0.25">
      <c r="B168" s="6"/>
      <c r="D168" s="6"/>
      <c r="E168" s="6"/>
      <c r="F168" s="6"/>
      <c r="G168" s="6"/>
      <c r="H168" s="6"/>
      <c r="I168" s="6"/>
      <c r="J168" s="6"/>
      <c r="K168" s="6"/>
      <c r="L168" s="6"/>
    </row>
    <row r="169" spans="2:12" x14ac:dyDescent="0.25">
      <c r="B169" s="6"/>
      <c r="D169" s="6"/>
      <c r="E169" s="6"/>
      <c r="F169" s="6"/>
      <c r="G169" s="6"/>
      <c r="H169" s="6"/>
      <c r="I169" s="6"/>
      <c r="J169" s="6"/>
      <c r="K169" s="6"/>
      <c r="L169" s="6"/>
    </row>
    <row r="170" spans="2:12" x14ac:dyDescent="0.25">
      <c r="B170" s="6"/>
      <c r="D170" s="6"/>
      <c r="E170" s="6"/>
      <c r="F170" s="6"/>
      <c r="G170" s="6"/>
      <c r="H170" s="6"/>
      <c r="I170" s="6"/>
      <c r="J170" s="6"/>
      <c r="K170" s="6"/>
      <c r="L170" s="6"/>
    </row>
    <row r="171" spans="2:12" x14ac:dyDescent="0.25">
      <c r="B171" s="6"/>
      <c r="D171" s="6"/>
      <c r="E171" s="6"/>
      <c r="F171" s="6"/>
      <c r="G171" s="6"/>
      <c r="H171" s="6"/>
      <c r="I171" s="6"/>
      <c r="J171" s="6"/>
      <c r="K171" s="6"/>
      <c r="L171" s="6"/>
    </row>
    <row r="172" spans="2:12" x14ac:dyDescent="0.25">
      <c r="B172" s="6"/>
      <c r="D172" s="6"/>
      <c r="E172" s="6"/>
      <c r="F172" s="6"/>
      <c r="G172" s="6"/>
      <c r="H172" s="6"/>
      <c r="I172" s="6"/>
      <c r="J172" s="6"/>
      <c r="K172" s="6"/>
      <c r="L172" s="6"/>
    </row>
    <row r="173" spans="2:12" x14ac:dyDescent="0.25">
      <c r="B173" s="6"/>
      <c r="D173" s="6"/>
      <c r="E173" s="6"/>
      <c r="F173" s="6"/>
      <c r="G173" s="6"/>
      <c r="H173" s="6"/>
      <c r="I173" s="6"/>
      <c r="J173" s="6"/>
      <c r="K173" s="6"/>
      <c r="L173" s="6"/>
    </row>
    <row r="174" spans="2:12" x14ac:dyDescent="0.25">
      <c r="B174" s="6"/>
      <c r="D174" s="6"/>
      <c r="E174" s="6"/>
      <c r="F174" s="6"/>
      <c r="G174" s="6"/>
      <c r="H174" s="6"/>
      <c r="I174" s="6"/>
      <c r="J174" s="6"/>
      <c r="K174" s="6"/>
      <c r="L174" s="6"/>
    </row>
    <row r="175" spans="2:12" x14ac:dyDescent="0.25">
      <c r="B175" s="6"/>
      <c r="D175" s="6"/>
      <c r="E175" s="6"/>
      <c r="F175" s="6"/>
      <c r="G175" s="6"/>
      <c r="H175" s="6"/>
      <c r="I175" s="6"/>
      <c r="J175" s="6"/>
      <c r="K175" s="6"/>
      <c r="L175" s="6"/>
    </row>
    <row r="176" spans="2:12" x14ac:dyDescent="0.25">
      <c r="B176" s="6"/>
      <c r="D176" s="6"/>
      <c r="E176" s="6"/>
      <c r="F176" s="6"/>
      <c r="G176" s="6"/>
      <c r="H176" s="6"/>
      <c r="I176" s="6"/>
      <c r="J176" s="6"/>
      <c r="K176" s="6"/>
      <c r="L176" s="6"/>
    </row>
    <row r="177" spans="2:12" x14ac:dyDescent="0.25">
      <c r="B177" s="6"/>
      <c r="D177" s="6"/>
      <c r="E177" s="6"/>
      <c r="F177" s="6"/>
      <c r="G177" s="6"/>
      <c r="H177" s="6"/>
      <c r="I177" s="6"/>
      <c r="J177" s="6"/>
      <c r="K177" s="6"/>
      <c r="L177" s="6"/>
    </row>
    <row r="178" spans="2:12" x14ac:dyDescent="0.25">
      <c r="B178" s="6"/>
      <c r="D178" s="6"/>
      <c r="E178" s="6"/>
      <c r="F178" s="6"/>
      <c r="G178" s="6"/>
      <c r="H178" s="6"/>
      <c r="I178" s="6"/>
      <c r="J178" s="6"/>
      <c r="K178" s="6"/>
      <c r="L178" s="6"/>
    </row>
    <row r="179" spans="2:12" x14ac:dyDescent="0.25">
      <c r="B179" s="6"/>
      <c r="D179" s="6"/>
      <c r="E179" s="6"/>
      <c r="F179" s="6"/>
      <c r="G179" s="6"/>
      <c r="H179" s="6"/>
      <c r="I179" s="6"/>
      <c r="J179" s="6"/>
      <c r="K179" s="6"/>
      <c r="L179" s="6"/>
    </row>
    <row r="180" spans="2:12" x14ac:dyDescent="0.25">
      <c r="B180" s="6"/>
      <c r="D180" s="6"/>
      <c r="E180" s="6"/>
      <c r="F180" s="6"/>
      <c r="G180" s="6"/>
      <c r="H180" s="6"/>
      <c r="I180" s="6"/>
      <c r="J180" s="6"/>
      <c r="K180" s="6"/>
      <c r="L180" s="6"/>
    </row>
    <row r="181" spans="2:12" x14ac:dyDescent="0.25">
      <c r="B181" s="6"/>
      <c r="D181" s="6"/>
      <c r="E181" s="6"/>
      <c r="F181" s="6"/>
      <c r="G181" s="6"/>
      <c r="H181" s="6"/>
      <c r="I181" s="6"/>
      <c r="J181" s="6"/>
      <c r="K181" s="6"/>
      <c r="L181" s="6"/>
    </row>
    <row r="182" spans="2:12" x14ac:dyDescent="0.25">
      <c r="B182" s="6"/>
      <c r="D182" s="6"/>
      <c r="E182" s="6"/>
      <c r="F182" s="6"/>
      <c r="G182" s="6"/>
      <c r="H182" s="6"/>
      <c r="I182" s="6"/>
      <c r="J182" s="6"/>
      <c r="K182" s="6"/>
      <c r="L182" s="6"/>
    </row>
    <row r="183" spans="2:12" x14ac:dyDescent="0.25">
      <c r="B183" s="6"/>
      <c r="D183" s="6"/>
      <c r="E183" s="6"/>
      <c r="F183" s="6"/>
      <c r="G183" s="6"/>
      <c r="H183" s="6"/>
      <c r="I183" s="6"/>
      <c r="J183" s="6"/>
      <c r="K183" s="6"/>
      <c r="L183" s="6"/>
    </row>
    <row r="184" spans="2:12" x14ac:dyDescent="0.25">
      <c r="K184" s="6"/>
      <c r="L184" s="6"/>
    </row>
  </sheetData>
  <mergeCells count="41">
    <mergeCell ref="A1:P1"/>
    <mergeCell ref="A2:P2"/>
    <mergeCell ref="A3:P3"/>
    <mergeCell ref="A4:D4"/>
    <mergeCell ref="A5:P5"/>
    <mergeCell ref="B69:F69"/>
    <mergeCell ref="D44:I44"/>
    <mergeCell ref="D45:I45"/>
    <mergeCell ref="B47:E47"/>
    <mergeCell ref="B48:B54"/>
    <mergeCell ref="B56:E56"/>
    <mergeCell ref="B57:B63"/>
    <mergeCell ref="B66:D67"/>
    <mergeCell ref="B15:B43"/>
    <mergeCell ref="D15:I15"/>
    <mergeCell ref="D22:I22"/>
    <mergeCell ref="D23:I23"/>
    <mergeCell ref="D31:I31"/>
    <mergeCell ref="D32:I32"/>
    <mergeCell ref="D33:I33"/>
    <mergeCell ref="D43:I43"/>
    <mergeCell ref="B89:B94"/>
    <mergeCell ref="B74:D74"/>
    <mergeCell ref="B76:B84"/>
    <mergeCell ref="B85:B86"/>
    <mergeCell ref="D85:D86"/>
    <mergeCell ref="B87:B88"/>
    <mergeCell ref="N24:N25"/>
    <mergeCell ref="O24:O25"/>
    <mergeCell ref="P24:P25"/>
    <mergeCell ref="K24:K25"/>
    <mergeCell ref="K39:K40"/>
    <mergeCell ref="L39:L40"/>
    <mergeCell ref="M39:M40"/>
    <mergeCell ref="L24:L25"/>
    <mergeCell ref="M24:M25"/>
    <mergeCell ref="B10:D10"/>
    <mergeCell ref="F10:S10"/>
    <mergeCell ref="F11:S11"/>
    <mergeCell ref="E12:R12"/>
    <mergeCell ref="E13:R13"/>
  </mergeCells>
  <conditionalFormatting sqref="I20">
    <cfRule type="containsErrors" dxfId="88" priority="6">
      <formula>ISERROR(I20)</formula>
    </cfRule>
  </conditionalFormatting>
  <conditionalFormatting sqref="I25">
    <cfRule type="containsText" dxfId="87" priority="5" operator="containsText" text="debe">
      <formula>NOT(ISERROR(SEARCH("debe",I25)))</formula>
    </cfRule>
  </conditionalFormatting>
  <conditionalFormatting sqref="F10">
    <cfRule type="notContainsBlanks" dxfId="86" priority="4">
      <formula>LEN(TRIM(F10))&gt;0</formula>
    </cfRule>
  </conditionalFormatting>
  <conditionalFormatting sqref="F11:S11">
    <cfRule type="expression" dxfId="85" priority="2">
      <formula>E11="NO SE REPORTA"</formula>
    </cfRule>
    <cfRule type="expression" dxfId="84" priority="3">
      <formula>E10="NO APLICA"</formula>
    </cfRule>
  </conditionalFormatting>
  <conditionalFormatting sqref="E12:R12">
    <cfRule type="expression" dxfId="83" priority="1">
      <formula>E11="SI SE REPORTA"</formula>
    </cfRule>
  </conditionalFormatting>
  <dataValidations count="6">
    <dataValidation type="whole" operator="greaterThanOrEqual" allowBlank="1" showInputMessage="1" showErrorMessage="1" errorTitle="ERROR" error="Valor en HECTAREAS (sin decimales)" sqref="E17:E19 E21 E25:H29 F35:F42 I26:I30 L41:L45">
      <formula1>0</formula1>
    </dataValidation>
    <dataValidation allowBlank="1" showInputMessage="1" showErrorMessage="1" promptTitle="ESTADO" prompt="en formulación_x000a_en actualización_x000a_en adopción_x000a_adoptado" sqref="G35:G42"/>
    <dataValidation type="whole" errorStyle="warning" operator="equal" allowBlank="1" showInputMessage="1" showErrorMessage="1" error="LA SUMA DEBE SER IGUAL A LA META CUATRIENAL" promptTitle="OJO" prompt="LA SUMA DEBE SER IGUAL A LA META CUATRIENAL" sqref="I25">
      <formula1>E20</formula1>
    </dataValidation>
    <dataValidation type="decimal" allowBlank="1" showInputMessage="1" showErrorMessage="1" errorTitle="ERROR" error="Escriba un valor entre 0% y 100%" sqref="L26:L29">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9"/>
  <sheetViews>
    <sheetView showGridLines="0" topLeftCell="A40" zoomScale="98" zoomScaleNormal="98" workbookViewId="0">
      <selection activeCell="E49" sqref="E49"/>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449</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79" t="s">
        <v>1183</v>
      </c>
      <c r="C8" s="224">
        <v>2020</v>
      </c>
      <c r="D8" s="229">
        <f>IF(E10="NO APLICA","NO APLICA",IF(E11="NO SE REPORTA","SIN INFORMACION",+G20))</f>
        <v>1</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v>5.4</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ht="15.6" customHeight="1" thickTop="1" thickBot="1" x14ac:dyDescent="0.3">
      <c r="B15" s="1075" t="s">
        <v>2</v>
      </c>
      <c r="C15" s="90"/>
      <c r="D15" s="1038" t="s">
        <v>336</v>
      </c>
      <c r="E15" s="1039"/>
      <c r="F15" s="1039"/>
      <c r="G15" s="1039"/>
      <c r="H15" s="1039"/>
      <c r="I15" s="1039"/>
      <c r="J15" s="1039"/>
      <c r="K15" s="1039"/>
      <c r="L15" s="1087"/>
    </row>
    <row r="16" spans="1:21" ht="36.75" thickBot="1" x14ac:dyDescent="0.3">
      <c r="B16" s="1076"/>
      <c r="C16" s="95"/>
      <c r="D16" s="44" t="s">
        <v>463</v>
      </c>
      <c r="E16" s="44" t="s">
        <v>464</v>
      </c>
      <c r="F16" s="44" t="s">
        <v>465</v>
      </c>
      <c r="G16" s="44" t="s">
        <v>466</v>
      </c>
      <c r="H16" s="6"/>
      <c r="I16" s="6"/>
      <c r="J16" s="6"/>
      <c r="K16" s="6"/>
      <c r="L16" s="14"/>
    </row>
    <row r="17" spans="2:12" ht="36.75" thickBot="1" x14ac:dyDescent="0.3">
      <c r="B17" s="1076"/>
      <c r="C17" s="95"/>
      <c r="D17" s="41" t="s">
        <v>467</v>
      </c>
      <c r="E17" s="219">
        <v>4</v>
      </c>
      <c r="F17" s="219"/>
      <c r="G17" s="153">
        <f>+E17+F17</f>
        <v>4</v>
      </c>
      <c r="H17" s="6"/>
      <c r="I17" s="6"/>
      <c r="J17" s="6"/>
      <c r="K17" s="6"/>
      <c r="L17" s="14"/>
    </row>
    <row r="18" spans="2:12" ht="24.75" thickBot="1" x14ac:dyDescent="0.3">
      <c r="B18" s="1076"/>
      <c r="C18" s="95"/>
      <c r="D18" s="41" t="s">
        <v>468</v>
      </c>
      <c r="E18" s="219">
        <v>2</v>
      </c>
      <c r="F18" s="219"/>
      <c r="G18" s="153">
        <f>+E18+F18</f>
        <v>2</v>
      </c>
      <c r="H18" s="6"/>
      <c r="I18" s="6"/>
      <c r="J18" s="6"/>
      <c r="K18" s="6"/>
      <c r="L18" s="14"/>
    </row>
    <row r="19" spans="2:12" ht="24.75" thickBot="1" x14ac:dyDescent="0.3">
      <c r="B19" s="1076"/>
      <c r="C19" s="95"/>
      <c r="D19" s="41" t="s">
        <v>469</v>
      </c>
      <c r="E19" s="219">
        <v>2</v>
      </c>
      <c r="F19" s="219"/>
      <c r="G19" s="153">
        <f>+E19+F19</f>
        <v>2</v>
      </c>
      <c r="H19" s="6"/>
      <c r="I19" s="6"/>
      <c r="J19" s="6"/>
      <c r="K19" s="6"/>
      <c r="L19" s="14"/>
    </row>
    <row r="20" spans="2:12" ht="24.75" thickBot="1" x14ac:dyDescent="0.3">
      <c r="B20" s="1076"/>
      <c r="C20" s="95"/>
      <c r="D20" s="41" t="s">
        <v>449</v>
      </c>
      <c r="E20" s="198">
        <f>IFERROR(E19/E18,"N.A.")</f>
        <v>1</v>
      </c>
      <c r="F20" s="198" t="str">
        <f>IFERROR(F19/F18,"N.A.")</f>
        <v>N.A.</v>
      </c>
      <c r="G20" s="146">
        <f>IFERROR(G19/G18,0)</f>
        <v>1</v>
      </c>
      <c r="H20" s="6"/>
      <c r="I20" s="6"/>
      <c r="J20" s="6"/>
      <c r="K20" s="6"/>
      <c r="L20" s="14"/>
    </row>
    <row r="21" spans="2:12" x14ac:dyDescent="0.25">
      <c r="B21" s="1076"/>
      <c r="C21" s="93"/>
      <c r="D21" s="1044"/>
      <c r="E21" s="1045"/>
      <c r="F21" s="1045"/>
      <c r="G21" s="1045"/>
      <c r="H21" s="1045"/>
      <c r="I21" s="1045"/>
      <c r="J21" s="1045"/>
      <c r="K21" s="1045"/>
      <c r="L21" s="1088"/>
    </row>
    <row r="22" spans="2:12" x14ac:dyDescent="0.25">
      <c r="B22" s="1076"/>
      <c r="C22" s="93"/>
      <c r="D22" s="1041" t="s">
        <v>246</v>
      </c>
      <c r="E22" s="1042"/>
      <c r="F22" s="1042"/>
      <c r="G22" s="1042"/>
      <c r="H22" s="1042"/>
      <c r="I22" s="1042"/>
      <c r="J22" s="1042"/>
      <c r="K22" s="1042"/>
      <c r="L22" s="1089"/>
    </row>
    <row r="23" spans="2:12" x14ac:dyDescent="0.25">
      <c r="B23" s="1076"/>
      <c r="C23" s="93"/>
      <c r="D23" s="1041" t="s">
        <v>470</v>
      </c>
      <c r="E23" s="1042"/>
      <c r="F23" s="1042"/>
      <c r="G23" s="1042"/>
      <c r="H23" s="1042"/>
      <c r="I23" s="1042"/>
      <c r="J23" s="1042"/>
      <c r="K23" s="1042"/>
      <c r="L23" s="1089"/>
    </row>
    <row r="24" spans="2:12" ht="15.75" thickBot="1" x14ac:dyDescent="0.3">
      <c r="B24" s="1076"/>
      <c r="C24" s="93"/>
      <c r="D24" s="1072" t="s">
        <v>340</v>
      </c>
      <c r="E24" s="1073"/>
      <c r="F24" s="1073"/>
      <c r="G24" s="1073"/>
      <c r="H24" s="1073"/>
      <c r="I24" s="1073"/>
      <c r="J24" s="1073"/>
      <c r="K24" s="1073"/>
      <c r="L24" s="1090"/>
    </row>
    <row r="25" spans="2:12" ht="15.6" customHeight="1" x14ac:dyDescent="0.25">
      <c r="B25" s="440"/>
      <c r="C25" s="1085" t="s">
        <v>19</v>
      </c>
      <c r="D25" s="1077" t="s">
        <v>270</v>
      </c>
      <c r="E25" s="1077" t="s">
        <v>471</v>
      </c>
      <c r="F25" s="1077" t="s">
        <v>382</v>
      </c>
      <c r="G25" s="1077" t="s">
        <v>472</v>
      </c>
      <c r="H25" s="74" t="s">
        <v>473</v>
      </c>
      <c r="I25" s="74" t="s">
        <v>475</v>
      </c>
      <c r="J25" s="1077" t="s">
        <v>274</v>
      </c>
      <c r="K25" s="1077" t="s">
        <v>275</v>
      </c>
      <c r="L25" s="1077" t="s">
        <v>55</v>
      </c>
    </row>
    <row r="26" spans="2:12" ht="15.75" thickBot="1" x14ac:dyDescent="0.3">
      <c r="B26" s="440"/>
      <c r="C26" s="1086"/>
      <c r="D26" s="1078"/>
      <c r="E26" s="1078"/>
      <c r="F26" s="1078"/>
      <c r="G26" s="1078"/>
      <c r="H26" s="66" t="s">
        <v>474</v>
      </c>
      <c r="I26" s="66" t="s">
        <v>476</v>
      </c>
      <c r="J26" s="1078"/>
      <c r="K26" s="1078"/>
      <c r="L26" s="1078"/>
    </row>
    <row r="27" spans="2:12" ht="15.75" thickBot="1" x14ac:dyDescent="0.3">
      <c r="B27" s="440"/>
      <c r="C27" s="92"/>
      <c r="D27" s="31" t="s">
        <v>2031</v>
      </c>
      <c r="E27" s="31" t="s">
        <v>2028</v>
      </c>
      <c r="F27" s="31" t="s">
        <v>2029</v>
      </c>
      <c r="G27" s="31" t="s">
        <v>2030</v>
      </c>
      <c r="H27" s="220"/>
      <c r="I27" s="220"/>
      <c r="J27" s="220"/>
      <c r="K27" s="220"/>
      <c r="L27" s="220"/>
    </row>
    <row r="28" spans="2:12" s="416" customFormat="1" ht="15.75" thickBot="1" x14ac:dyDescent="0.3">
      <c r="B28" s="440"/>
      <c r="C28" s="92"/>
      <c r="D28" s="31"/>
      <c r="E28" s="31"/>
      <c r="F28" s="31"/>
      <c r="G28" s="31"/>
      <c r="H28" s="220"/>
      <c r="I28" s="220"/>
      <c r="J28" s="220"/>
      <c r="K28" s="220"/>
      <c r="L28" s="220"/>
    </row>
    <row r="29" spans="2:12" s="416" customFormat="1" ht="15.75" thickBot="1" x14ac:dyDescent="0.3">
      <c r="B29" s="440"/>
      <c r="C29" s="92"/>
      <c r="D29" s="31"/>
      <c r="E29" s="31"/>
      <c r="F29" s="31"/>
      <c r="G29" s="31"/>
      <c r="H29" s="220"/>
      <c r="I29" s="220"/>
      <c r="J29" s="220"/>
      <c r="K29" s="220"/>
      <c r="L29" s="220"/>
    </row>
    <row r="30" spans="2:12" s="416" customFormat="1" ht="15.75" thickBot="1" x14ac:dyDescent="0.3">
      <c r="B30" s="440"/>
      <c r="C30" s="92"/>
      <c r="D30" s="31"/>
      <c r="E30" s="31"/>
      <c r="F30" s="31"/>
      <c r="G30" s="31"/>
      <c r="H30" s="220"/>
      <c r="I30" s="220"/>
      <c r="J30" s="220"/>
      <c r="K30" s="220"/>
      <c r="L30" s="220"/>
    </row>
    <row r="31" spans="2:12" s="416" customFormat="1" ht="15.75" thickBot="1" x14ac:dyDescent="0.3">
      <c r="B31" s="440"/>
      <c r="C31" s="92"/>
      <c r="D31" s="31"/>
      <c r="E31" s="31"/>
      <c r="F31" s="31"/>
      <c r="G31" s="31"/>
      <c r="H31" s="220"/>
      <c r="I31" s="220"/>
      <c r="J31" s="220"/>
      <c r="K31" s="220"/>
      <c r="L31" s="220"/>
    </row>
    <row r="32" spans="2:12" s="416" customFormat="1" ht="15.75" thickBot="1" x14ac:dyDescent="0.3">
      <c r="B32" s="440"/>
      <c r="C32" s="92"/>
      <c r="D32" s="31"/>
      <c r="E32" s="31"/>
      <c r="F32" s="31"/>
      <c r="G32" s="31"/>
      <c r="H32" s="220"/>
      <c r="I32" s="220"/>
      <c r="J32" s="220"/>
      <c r="K32" s="220"/>
      <c r="L32" s="220"/>
    </row>
    <row r="33" spans="2:12" s="416" customFormat="1" ht="15.75" thickBot="1" x14ac:dyDescent="0.3">
      <c r="B33" s="440"/>
      <c r="C33" s="92"/>
      <c r="D33" s="31"/>
      <c r="E33" s="31"/>
      <c r="F33" s="31"/>
      <c r="G33" s="31"/>
      <c r="H33" s="220"/>
      <c r="I33" s="220"/>
      <c r="J33" s="220"/>
      <c r="K33" s="220"/>
      <c r="L33" s="220"/>
    </row>
    <row r="34" spans="2:12" s="416" customFormat="1" ht="15.75" thickBot="1" x14ac:dyDescent="0.3">
      <c r="B34" s="440"/>
      <c r="C34" s="92"/>
      <c r="D34" s="31"/>
      <c r="E34" s="31"/>
      <c r="F34" s="31"/>
      <c r="G34" s="31"/>
      <c r="H34" s="220"/>
      <c r="I34" s="220"/>
      <c r="J34" s="220"/>
      <c r="K34" s="220"/>
      <c r="L34" s="220"/>
    </row>
    <row r="35" spans="2:12" s="416" customFormat="1" ht="15.75" thickBot="1" x14ac:dyDescent="0.3">
      <c r="B35" s="440"/>
      <c r="C35" s="92"/>
      <c r="D35" s="31"/>
      <c r="E35" s="31"/>
      <c r="F35" s="31"/>
      <c r="G35" s="31"/>
      <c r="H35" s="220"/>
      <c r="I35" s="220"/>
      <c r="J35" s="220"/>
      <c r="K35" s="220"/>
      <c r="L35" s="220"/>
    </row>
    <row r="36" spans="2:12" s="416" customFormat="1" ht="15.75" thickBot="1" x14ac:dyDescent="0.3">
      <c r="B36" s="440"/>
      <c r="C36" s="92"/>
      <c r="D36" s="31"/>
      <c r="E36" s="31"/>
      <c r="F36" s="31"/>
      <c r="G36" s="31"/>
      <c r="H36" s="220"/>
      <c r="I36" s="220"/>
      <c r="J36" s="220"/>
      <c r="K36" s="220"/>
      <c r="L36" s="220"/>
    </row>
    <row r="37" spans="2:12" ht="15.75" thickBot="1" x14ac:dyDescent="0.3">
      <c r="B37" s="440"/>
      <c r="C37" s="92"/>
      <c r="D37" s="31"/>
      <c r="E37" s="31"/>
      <c r="F37" s="31"/>
      <c r="G37" s="31"/>
      <c r="H37" s="220"/>
      <c r="I37" s="220"/>
      <c r="J37" s="220"/>
      <c r="K37" s="220"/>
      <c r="L37" s="220"/>
    </row>
    <row r="38" spans="2:12" ht="15.75" thickBot="1" x14ac:dyDescent="0.3">
      <c r="B38" s="440"/>
      <c r="C38" s="92"/>
      <c r="D38" s="31"/>
      <c r="E38" s="31"/>
      <c r="F38" s="31"/>
      <c r="G38" s="31"/>
      <c r="H38" s="220"/>
      <c r="I38" s="220"/>
      <c r="J38" s="220"/>
      <c r="K38" s="220"/>
      <c r="L38" s="220"/>
    </row>
    <row r="39" spans="2:12" ht="15.75" thickBot="1" x14ac:dyDescent="0.3">
      <c r="B39" s="440"/>
      <c r="C39" s="92"/>
      <c r="D39" s="31"/>
      <c r="E39" s="31"/>
      <c r="F39" s="31"/>
      <c r="G39" s="31"/>
      <c r="H39" s="220"/>
      <c r="I39" s="220"/>
      <c r="J39" s="220"/>
      <c r="K39" s="220"/>
      <c r="L39" s="220"/>
    </row>
    <row r="40" spans="2:12" ht="15.75" thickBot="1" x14ac:dyDescent="0.3">
      <c r="B40" s="441"/>
      <c r="C40" s="112"/>
      <c r="D40" s="40" t="s">
        <v>151</v>
      </c>
      <c r="E40" s="27"/>
      <c r="F40" s="27"/>
      <c r="G40" s="27"/>
      <c r="H40" s="144">
        <f>SUM(H27:H39)</f>
        <v>0</v>
      </c>
      <c r="I40" s="144">
        <f>SUM(I27:I39)</f>
        <v>0</v>
      </c>
      <c r="J40" s="144">
        <f>SUM(J27:J39)</f>
        <v>0</v>
      </c>
      <c r="K40" s="144">
        <f>SUM(K27:K39)</f>
        <v>0</v>
      </c>
      <c r="L40" s="13"/>
    </row>
    <row r="41" spans="2:12" ht="24" customHeight="1" thickBot="1" x14ac:dyDescent="0.3">
      <c r="B41" s="73" t="s">
        <v>34</v>
      </c>
      <c r="C41" s="109"/>
      <c r="D41" s="1033" t="s">
        <v>477</v>
      </c>
      <c r="E41" s="1034"/>
      <c r="F41" s="1034"/>
      <c r="G41" s="1034"/>
      <c r="H41" s="1034"/>
      <c r="I41" s="1034"/>
      <c r="J41" s="1034"/>
      <c r="K41" s="1034"/>
      <c r="L41" s="1091"/>
    </row>
    <row r="42" spans="2:12" ht="24" customHeight="1" thickBot="1" x14ac:dyDescent="0.3">
      <c r="B42" s="73" t="s">
        <v>36</v>
      </c>
      <c r="C42" s="109"/>
      <c r="D42" s="1033" t="s">
        <v>346</v>
      </c>
      <c r="E42" s="1034"/>
      <c r="F42" s="1034"/>
      <c r="G42" s="1034"/>
      <c r="H42" s="1034"/>
      <c r="I42" s="1034"/>
      <c r="J42" s="1034"/>
      <c r="K42" s="1034"/>
      <c r="L42" s="1091"/>
    </row>
    <row r="43" spans="2:12" ht="15.75" thickBot="1" x14ac:dyDescent="0.3">
      <c r="B43" s="2"/>
      <c r="C43" s="77"/>
      <c r="D43" s="6"/>
      <c r="E43" s="6"/>
      <c r="F43" s="6"/>
      <c r="G43" s="6"/>
      <c r="H43" s="6"/>
      <c r="I43" s="6"/>
      <c r="J43" s="6"/>
      <c r="K43" s="6"/>
    </row>
    <row r="44" spans="2:12" ht="24" customHeight="1" thickBot="1" x14ac:dyDescent="0.3">
      <c r="B44" s="1030" t="s">
        <v>38</v>
      </c>
      <c r="C44" s="1031"/>
      <c r="D44" s="1031"/>
      <c r="E44" s="1032"/>
      <c r="F44" s="6"/>
      <c r="G44" s="6"/>
      <c r="H44" s="6"/>
      <c r="I44" s="6"/>
      <c r="J44" s="6"/>
      <c r="K44" s="6"/>
    </row>
    <row r="45" spans="2:12" ht="15.75" thickBot="1" x14ac:dyDescent="0.3">
      <c r="B45" s="1027">
        <v>1</v>
      </c>
      <c r="C45" s="95"/>
      <c r="D45" s="49" t="s">
        <v>39</v>
      </c>
      <c r="E45" s="31" t="s">
        <v>2032</v>
      </c>
      <c r="F45" s="6"/>
      <c r="G45" s="6"/>
      <c r="H45" s="6"/>
      <c r="I45" s="6"/>
      <c r="J45" s="6"/>
      <c r="K45" s="6"/>
    </row>
    <row r="46" spans="2:12" ht="15.75" thickBot="1" x14ac:dyDescent="0.3">
      <c r="B46" s="1028"/>
      <c r="C46" s="95"/>
      <c r="D46" s="41" t="s">
        <v>40</v>
      </c>
      <c r="E46" s="31" t="s">
        <v>2033</v>
      </c>
      <c r="F46" s="6"/>
      <c r="G46" s="6"/>
      <c r="H46" s="6"/>
      <c r="I46" s="6"/>
      <c r="J46" s="6"/>
      <c r="K46" s="6"/>
    </row>
    <row r="47" spans="2:12" ht="15.75" thickBot="1" x14ac:dyDescent="0.3">
      <c r="B47" s="1028"/>
      <c r="C47" s="95"/>
      <c r="D47" s="41" t="s">
        <v>41</v>
      </c>
      <c r="E47" s="31" t="s">
        <v>2021</v>
      </c>
      <c r="F47" s="6"/>
      <c r="G47" s="6"/>
      <c r="H47" s="6"/>
      <c r="I47" s="6"/>
      <c r="J47" s="6"/>
      <c r="K47" s="6"/>
    </row>
    <row r="48" spans="2:12" ht="15.75" thickBot="1" x14ac:dyDescent="0.3">
      <c r="B48" s="1028"/>
      <c r="C48" s="95"/>
      <c r="D48" s="41" t="s">
        <v>42</v>
      </c>
      <c r="E48" s="31" t="s">
        <v>2022</v>
      </c>
      <c r="F48" s="6"/>
      <c r="G48" s="6"/>
      <c r="H48" s="6"/>
      <c r="I48" s="6"/>
      <c r="J48" s="6"/>
      <c r="K48" s="6"/>
    </row>
    <row r="49" spans="2:11" ht="15.75" thickBot="1" x14ac:dyDescent="0.3">
      <c r="B49" s="1028"/>
      <c r="C49" s="95"/>
      <c r="D49" s="41" t="s">
        <v>43</v>
      </c>
      <c r="E49" s="31" t="s">
        <v>2034</v>
      </c>
      <c r="F49" s="6"/>
      <c r="G49" s="6"/>
      <c r="H49" s="6"/>
      <c r="I49" s="6"/>
      <c r="J49" s="6"/>
      <c r="K49" s="6"/>
    </row>
    <row r="50" spans="2:11" ht="15.75" thickBot="1" x14ac:dyDescent="0.3">
      <c r="B50" s="1028"/>
      <c r="C50" s="95"/>
      <c r="D50" s="41" t="s">
        <v>44</v>
      </c>
      <c r="E50" s="31">
        <v>5748960</v>
      </c>
      <c r="F50" s="6"/>
      <c r="G50" s="6"/>
      <c r="H50" s="6"/>
      <c r="I50" s="6"/>
      <c r="J50" s="6"/>
      <c r="K50" s="6"/>
    </row>
    <row r="51" spans="2:11" ht="15.75" thickBot="1" x14ac:dyDescent="0.3">
      <c r="B51" s="1029"/>
      <c r="C51" s="3"/>
      <c r="D51" s="41" t="s">
        <v>45</v>
      </c>
      <c r="E51" s="31" t="s">
        <v>2035</v>
      </c>
      <c r="F51" s="6"/>
      <c r="G51" s="6"/>
      <c r="H51" s="6"/>
      <c r="I51" s="6"/>
      <c r="J51" s="6"/>
      <c r="K51" s="6"/>
    </row>
    <row r="52" spans="2:11" ht="15.75" thickBot="1" x14ac:dyDescent="0.3">
      <c r="B52" s="2"/>
      <c r="C52" s="77"/>
      <c r="D52" s="6"/>
      <c r="E52" s="6"/>
      <c r="F52" s="6"/>
      <c r="G52" s="6"/>
      <c r="H52" s="6"/>
      <c r="I52" s="6"/>
      <c r="J52" s="6"/>
      <c r="K52" s="6"/>
    </row>
    <row r="53" spans="2:11" ht="15.75" thickBot="1" x14ac:dyDescent="0.3">
      <c r="B53" s="1030" t="s">
        <v>46</v>
      </c>
      <c r="C53" s="1031"/>
      <c r="D53" s="1031"/>
      <c r="E53" s="1032"/>
      <c r="F53" s="6"/>
      <c r="G53" s="6"/>
      <c r="H53" s="6"/>
      <c r="I53" s="6"/>
      <c r="J53" s="6"/>
      <c r="K53" s="6"/>
    </row>
    <row r="54" spans="2:11" ht="15.75" thickBot="1" x14ac:dyDescent="0.3">
      <c r="B54" s="1027">
        <v>1</v>
      </c>
      <c r="C54" s="95"/>
      <c r="D54" s="49" t="s">
        <v>39</v>
      </c>
      <c r="E54" s="448" t="s">
        <v>47</v>
      </c>
      <c r="F54" s="6"/>
      <c r="G54" s="6"/>
      <c r="H54" s="6"/>
      <c r="I54" s="6"/>
      <c r="J54" s="6"/>
      <c r="K54" s="6"/>
    </row>
    <row r="55" spans="2:11" ht="15.75" thickBot="1" x14ac:dyDescent="0.3">
      <c r="B55" s="1028"/>
      <c r="C55" s="95"/>
      <c r="D55" s="41" t="s">
        <v>40</v>
      </c>
      <c r="E55" s="448" t="s">
        <v>48</v>
      </c>
      <c r="F55" s="6"/>
      <c r="G55" s="6"/>
      <c r="H55" s="6"/>
      <c r="I55" s="6"/>
      <c r="J55" s="6"/>
      <c r="K55" s="6"/>
    </row>
    <row r="56" spans="2:11" ht="15.75" thickBot="1" x14ac:dyDescent="0.3">
      <c r="B56" s="1028"/>
      <c r="C56" s="95"/>
      <c r="D56" s="41" t="s">
        <v>41</v>
      </c>
      <c r="E56" s="318"/>
      <c r="F56" s="6"/>
      <c r="G56" s="6"/>
      <c r="H56" s="6"/>
      <c r="I56" s="6"/>
      <c r="J56" s="6"/>
      <c r="K56" s="6"/>
    </row>
    <row r="57" spans="2:11" ht="15.75" thickBot="1" x14ac:dyDescent="0.3">
      <c r="B57" s="1028"/>
      <c r="C57" s="95"/>
      <c r="D57" s="41" t="s">
        <v>42</v>
      </c>
      <c r="E57" s="318"/>
      <c r="F57" s="6"/>
      <c r="G57" s="6"/>
      <c r="H57" s="6"/>
      <c r="I57" s="6"/>
      <c r="J57" s="6"/>
      <c r="K57" s="6"/>
    </row>
    <row r="58" spans="2:11" ht="15.75" thickBot="1" x14ac:dyDescent="0.3">
      <c r="B58" s="1028"/>
      <c r="C58" s="95"/>
      <c r="D58" s="41" t="s">
        <v>43</v>
      </c>
      <c r="E58" s="318"/>
      <c r="F58" s="6"/>
      <c r="G58" s="6"/>
      <c r="H58" s="6"/>
      <c r="I58" s="6"/>
      <c r="J58" s="6"/>
      <c r="K58" s="6"/>
    </row>
    <row r="59" spans="2:11" ht="15.75" thickBot="1" x14ac:dyDescent="0.3">
      <c r="B59" s="1028"/>
      <c r="C59" s="95"/>
      <c r="D59" s="41" t="s">
        <v>44</v>
      </c>
      <c r="E59" s="318"/>
      <c r="F59" s="6"/>
      <c r="G59" s="6"/>
      <c r="H59" s="6"/>
      <c r="I59" s="6"/>
      <c r="J59" s="6"/>
      <c r="K59" s="6"/>
    </row>
    <row r="60" spans="2:11" ht="15.75" thickBot="1" x14ac:dyDescent="0.3">
      <c r="B60" s="1029"/>
      <c r="C60" s="3"/>
      <c r="D60" s="41" t="s">
        <v>45</v>
      </c>
      <c r="E60" s="318"/>
      <c r="F60" s="6"/>
      <c r="G60" s="6"/>
      <c r="H60" s="6"/>
      <c r="I60" s="6"/>
      <c r="J60" s="6"/>
      <c r="K60" s="6"/>
    </row>
    <row r="61" spans="2:11" ht="15.75" thickBot="1" x14ac:dyDescent="0.3">
      <c r="B61" s="2"/>
      <c r="C61" s="77"/>
      <c r="D61" s="6"/>
      <c r="E61" s="6"/>
      <c r="F61" s="6"/>
      <c r="G61" s="6"/>
      <c r="H61" s="6"/>
      <c r="I61" s="6"/>
      <c r="J61" s="6"/>
      <c r="K61" s="6"/>
    </row>
    <row r="62" spans="2:11" ht="15" customHeight="1" thickBot="1" x14ac:dyDescent="0.3">
      <c r="B62" s="126" t="s">
        <v>49</v>
      </c>
      <c r="C62" s="127"/>
      <c r="D62" s="127"/>
      <c r="E62" s="128"/>
      <c r="F62" s="6"/>
      <c r="G62" s="6"/>
      <c r="H62" s="6"/>
      <c r="I62" s="6"/>
      <c r="J62" s="6"/>
      <c r="K62" s="6"/>
    </row>
    <row r="63" spans="2:11" ht="24.75" thickBot="1" x14ac:dyDescent="0.3">
      <c r="B63" s="48" t="s">
        <v>50</v>
      </c>
      <c r="C63" s="41" t="s">
        <v>51</v>
      </c>
      <c r="D63" s="41" t="s">
        <v>52</v>
      </c>
      <c r="E63" s="41" t="s">
        <v>53</v>
      </c>
      <c r="F63" s="6"/>
      <c r="G63" s="6"/>
      <c r="H63" s="6"/>
      <c r="I63" s="6"/>
      <c r="J63" s="6"/>
    </row>
    <row r="64" spans="2:11" ht="72.75" thickBot="1" x14ac:dyDescent="0.3">
      <c r="B64" s="50">
        <v>42401</v>
      </c>
      <c r="C64" s="41">
        <v>0.01</v>
      </c>
      <c r="D64" s="51" t="s">
        <v>478</v>
      </c>
      <c r="E64" s="41"/>
      <c r="F64" s="6"/>
      <c r="G64" s="6"/>
      <c r="H64" s="6"/>
      <c r="I64" s="6"/>
      <c r="J64" s="6"/>
    </row>
    <row r="65" spans="2:11" ht="15.75" thickBot="1" x14ac:dyDescent="0.3">
      <c r="B65" s="2"/>
      <c r="C65" s="77"/>
      <c r="D65" s="6"/>
      <c r="E65" s="6"/>
      <c r="F65" s="6"/>
      <c r="G65" s="6"/>
      <c r="H65" s="6"/>
      <c r="I65" s="6"/>
      <c r="J65" s="6"/>
      <c r="K65" s="6"/>
    </row>
    <row r="66" spans="2:11" x14ac:dyDescent="0.25">
      <c r="B66" s="137" t="s">
        <v>55</v>
      </c>
      <c r="C66" s="97"/>
      <c r="D66" s="6"/>
      <c r="E66" s="6"/>
      <c r="F66" s="6"/>
      <c r="G66" s="6"/>
      <c r="H66" s="6"/>
      <c r="I66" s="6"/>
      <c r="J66" s="6"/>
      <c r="K66" s="6"/>
    </row>
    <row r="67" spans="2:11" ht="14.45" customHeight="1" x14ac:dyDescent="0.25">
      <c r="B67" s="1079" t="s">
        <v>479</v>
      </c>
      <c r="C67" s="1080"/>
      <c r="D67" s="1080"/>
      <c r="E67" s="1080"/>
      <c r="F67" s="1080"/>
      <c r="G67" s="1081"/>
      <c r="H67" s="6"/>
      <c r="I67" s="6"/>
      <c r="J67" s="6"/>
      <c r="K67" s="6"/>
    </row>
    <row r="68" spans="2:11" x14ac:dyDescent="0.25">
      <c r="B68" s="1082"/>
      <c r="C68" s="1083"/>
      <c r="D68" s="1083"/>
      <c r="E68" s="1083"/>
      <c r="F68" s="1083"/>
      <c r="G68" s="1084"/>
      <c r="H68" s="6"/>
      <c r="I68" s="6"/>
      <c r="J68" s="6"/>
      <c r="K68" s="6"/>
    </row>
    <row r="69" spans="2:11" x14ac:dyDescent="0.25">
      <c r="B69" s="170"/>
      <c r="C69" s="171"/>
      <c r="D69" s="171"/>
      <c r="E69" s="171"/>
      <c r="F69" s="171"/>
      <c r="G69" s="172"/>
      <c r="H69" s="6"/>
      <c r="I69" s="6"/>
      <c r="J69" s="6"/>
      <c r="K69" s="6"/>
    </row>
    <row r="70" spans="2:11" ht="15.75" thickBot="1" x14ac:dyDescent="0.3">
      <c r="B70" s="6"/>
      <c r="D70" s="6"/>
      <c r="E70" s="6"/>
      <c r="F70" s="6"/>
      <c r="G70" s="6"/>
      <c r="H70" s="6"/>
      <c r="I70" s="6"/>
      <c r="J70" s="6"/>
      <c r="K70" s="6"/>
    </row>
    <row r="71" spans="2:11" ht="15.75" thickBot="1" x14ac:dyDescent="0.3">
      <c r="B71" s="1030" t="s">
        <v>450</v>
      </c>
      <c r="C71" s="1031"/>
      <c r="D71" s="1032"/>
      <c r="E71" s="6"/>
      <c r="F71" s="6"/>
      <c r="G71" s="6"/>
      <c r="H71" s="6"/>
      <c r="I71" s="6"/>
      <c r="J71" s="6"/>
      <c r="K71" s="6"/>
    </row>
    <row r="72" spans="2:11" ht="108.75" thickBot="1" x14ac:dyDescent="0.3">
      <c r="B72" s="48" t="s">
        <v>57</v>
      </c>
      <c r="C72" s="3"/>
      <c r="D72" s="41" t="s">
        <v>451</v>
      </c>
      <c r="E72" s="6"/>
      <c r="F72" s="6"/>
      <c r="G72" s="6"/>
      <c r="H72" s="6"/>
      <c r="I72" s="6"/>
      <c r="J72" s="6"/>
      <c r="K72" s="6"/>
    </row>
    <row r="73" spans="2:11" x14ac:dyDescent="0.25">
      <c r="B73" s="1027" t="s">
        <v>59</v>
      </c>
      <c r="C73" s="95"/>
      <c r="D73" s="54" t="s">
        <v>60</v>
      </c>
      <c r="E73" s="6"/>
      <c r="F73" s="6"/>
      <c r="G73" s="6"/>
      <c r="H73" s="6"/>
      <c r="I73" s="6"/>
      <c r="J73" s="6"/>
      <c r="K73" s="6"/>
    </row>
    <row r="74" spans="2:11" ht="120" x14ac:dyDescent="0.25">
      <c r="B74" s="1028"/>
      <c r="C74" s="95"/>
      <c r="D74" s="47" t="s">
        <v>452</v>
      </c>
      <c r="E74" s="6"/>
      <c r="F74" s="6"/>
      <c r="G74" s="6"/>
      <c r="H74" s="6"/>
      <c r="I74" s="6"/>
      <c r="J74" s="6"/>
      <c r="K74" s="6"/>
    </row>
    <row r="75" spans="2:11" x14ac:dyDescent="0.25">
      <c r="B75" s="1028"/>
      <c r="C75" s="95"/>
      <c r="D75" s="54" t="s">
        <v>63</v>
      </c>
      <c r="E75" s="6"/>
      <c r="F75" s="6"/>
      <c r="G75" s="6"/>
      <c r="H75" s="6"/>
      <c r="I75" s="6"/>
      <c r="J75" s="6"/>
      <c r="K75" s="6"/>
    </row>
    <row r="76" spans="2:11" x14ac:dyDescent="0.25">
      <c r="B76" s="1028"/>
      <c r="C76" s="95"/>
      <c r="D76" s="47" t="s">
        <v>65</v>
      </c>
      <c r="E76" s="6"/>
      <c r="F76" s="6"/>
      <c r="G76" s="6"/>
      <c r="H76" s="6"/>
      <c r="I76" s="6"/>
      <c r="J76" s="6"/>
      <c r="K76" s="6"/>
    </row>
    <row r="77" spans="2:11" x14ac:dyDescent="0.25">
      <c r="B77" s="1028"/>
      <c r="C77" s="95"/>
      <c r="D77" s="54" t="s">
        <v>288</v>
      </c>
      <c r="E77" s="6"/>
      <c r="F77" s="6"/>
      <c r="G77" s="6"/>
      <c r="H77" s="6"/>
      <c r="I77" s="6"/>
      <c r="J77" s="6"/>
      <c r="K77" s="6"/>
    </row>
    <row r="78" spans="2:11" ht="36.75" thickBot="1" x14ac:dyDescent="0.3">
      <c r="B78" s="1029"/>
      <c r="C78" s="3"/>
      <c r="D78" s="41" t="s">
        <v>453</v>
      </c>
      <c r="E78" s="6"/>
      <c r="F78" s="6"/>
      <c r="G78" s="6"/>
      <c r="H78" s="6"/>
      <c r="I78" s="6"/>
      <c r="J78" s="6"/>
      <c r="K78" s="6"/>
    </row>
    <row r="79" spans="2:11" x14ac:dyDescent="0.25">
      <c r="B79" s="1027" t="s">
        <v>72</v>
      </c>
      <c r="C79" s="100"/>
      <c r="D79" s="1027"/>
      <c r="E79" s="6"/>
      <c r="F79" s="6"/>
      <c r="G79" s="6"/>
      <c r="H79" s="6"/>
      <c r="I79" s="6"/>
      <c r="J79" s="6"/>
      <c r="K79" s="6"/>
    </row>
    <row r="80" spans="2:11" ht="15.75" thickBot="1" x14ac:dyDescent="0.3">
      <c r="B80" s="1029"/>
      <c r="C80" s="101"/>
      <c r="D80" s="1029"/>
      <c r="E80" s="6"/>
      <c r="F80" s="6"/>
      <c r="G80" s="6"/>
      <c r="H80" s="6"/>
      <c r="I80" s="6"/>
      <c r="J80" s="6"/>
      <c r="K80" s="6"/>
    </row>
    <row r="81" spans="2:11" ht="108" x14ac:dyDescent="0.25">
      <c r="B81" s="1027" t="s">
        <v>73</v>
      </c>
      <c r="C81" s="95"/>
      <c r="D81" s="47" t="s">
        <v>356</v>
      </c>
      <c r="E81" s="6"/>
      <c r="F81" s="6"/>
      <c r="G81" s="6"/>
      <c r="H81" s="6"/>
      <c r="I81" s="6"/>
      <c r="J81" s="6"/>
      <c r="K81" s="6"/>
    </row>
    <row r="82" spans="2:11" ht="144" x14ac:dyDescent="0.25">
      <c r="B82" s="1028"/>
      <c r="C82" s="95"/>
      <c r="D82" s="47" t="s">
        <v>357</v>
      </c>
      <c r="E82" s="6"/>
      <c r="F82" s="6"/>
      <c r="G82" s="6"/>
      <c r="H82" s="6"/>
      <c r="I82" s="6"/>
      <c r="J82" s="6"/>
      <c r="K82" s="6"/>
    </row>
    <row r="83" spans="2:11" ht="72" x14ac:dyDescent="0.25">
      <c r="B83" s="1028"/>
      <c r="C83" s="95"/>
      <c r="D83" s="47" t="s">
        <v>359</v>
      </c>
      <c r="E83" s="6"/>
      <c r="F83" s="6"/>
      <c r="G83" s="6"/>
      <c r="H83" s="6"/>
      <c r="I83" s="6"/>
      <c r="J83" s="6"/>
      <c r="K83" s="6"/>
    </row>
    <row r="84" spans="2:11" ht="36" x14ac:dyDescent="0.25">
      <c r="B84" s="1028"/>
      <c r="C84" s="95"/>
      <c r="D84" s="47" t="s">
        <v>454</v>
      </c>
      <c r="E84" s="6"/>
      <c r="F84" s="6"/>
      <c r="G84" s="6"/>
      <c r="H84" s="6"/>
      <c r="I84" s="6"/>
      <c r="J84" s="6"/>
      <c r="K84" s="6"/>
    </row>
    <row r="85" spans="2:11" ht="192.75" thickBot="1" x14ac:dyDescent="0.3">
      <c r="B85" s="1029"/>
      <c r="C85" s="3"/>
      <c r="D85" s="41" t="s">
        <v>455</v>
      </c>
      <c r="E85" s="6"/>
      <c r="F85" s="6"/>
      <c r="G85" s="6"/>
      <c r="H85" s="6"/>
      <c r="I85" s="6"/>
      <c r="J85" s="6"/>
      <c r="K85" s="6"/>
    </row>
    <row r="86" spans="2:11" ht="24" x14ac:dyDescent="0.25">
      <c r="B86" s="1027" t="s">
        <v>90</v>
      </c>
      <c r="C86" s="95"/>
      <c r="D86" s="54" t="s">
        <v>456</v>
      </c>
      <c r="E86" s="6"/>
      <c r="F86" s="6"/>
      <c r="G86" s="6"/>
      <c r="H86" s="6"/>
      <c r="I86" s="6"/>
      <c r="J86" s="6"/>
      <c r="K86" s="6"/>
    </row>
    <row r="87" spans="2:11" x14ac:dyDescent="0.25">
      <c r="B87" s="1028"/>
      <c r="C87" s="95"/>
      <c r="D87" s="17"/>
      <c r="E87" s="6"/>
      <c r="F87" s="6"/>
      <c r="G87" s="6"/>
      <c r="H87" s="6"/>
      <c r="I87" s="6"/>
      <c r="J87" s="6"/>
      <c r="K87" s="6"/>
    </row>
    <row r="88" spans="2:11" x14ac:dyDescent="0.25">
      <c r="B88" s="1028"/>
      <c r="C88" s="95"/>
      <c r="D88" s="47" t="s">
        <v>91</v>
      </c>
      <c r="E88" s="6"/>
      <c r="F88" s="6"/>
      <c r="G88" s="6"/>
      <c r="H88" s="6"/>
      <c r="I88" s="6"/>
      <c r="J88" s="6"/>
      <c r="K88" s="6"/>
    </row>
    <row r="89" spans="2:11" ht="37.5" x14ac:dyDescent="0.25">
      <c r="B89" s="1028"/>
      <c r="C89" s="95"/>
      <c r="D89" s="47" t="s">
        <v>457</v>
      </c>
      <c r="E89" s="6"/>
      <c r="F89" s="6"/>
      <c r="G89" s="6"/>
      <c r="H89" s="6"/>
      <c r="I89" s="6"/>
      <c r="J89" s="6"/>
      <c r="K89" s="6"/>
    </row>
    <row r="90" spans="2:11" ht="37.5" x14ac:dyDescent="0.25">
      <c r="B90" s="1028"/>
      <c r="C90" s="95"/>
      <c r="D90" s="47" t="s">
        <v>458</v>
      </c>
      <c r="E90" s="6"/>
      <c r="F90" s="6"/>
      <c r="G90" s="6"/>
      <c r="H90" s="6"/>
      <c r="I90" s="6"/>
      <c r="J90" s="6"/>
      <c r="K90" s="6"/>
    </row>
    <row r="91" spans="2:11" ht="49.5" x14ac:dyDescent="0.25">
      <c r="B91" s="1028"/>
      <c r="C91" s="95"/>
      <c r="D91" s="47" t="s">
        <v>459</v>
      </c>
      <c r="E91" s="6"/>
      <c r="F91" s="6"/>
      <c r="G91" s="6"/>
      <c r="H91" s="6"/>
      <c r="I91" s="6"/>
      <c r="J91" s="6"/>
      <c r="K91" s="6"/>
    </row>
    <row r="92" spans="2:11" x14ac:dyDescent="0.25">
      <c r="B92" s="1028"/>
      <c r="C92" s="95"/>
      <c r="D92" s="54" t="s">
        <v>246</v>
      </c>
      <c r="E92" s="6"/>
      <c r="F92" s="6"/>
      <c r="G92" s="6"/>
      <c r="H92" s="6"/>
      <c r="I92" s="6"/>
      <c r="J92" s="6"/>
      <c r="K92" s="6"/>
    </row>
    <row r="93" spans="2:11" ht="24" x14ac:dyDescent="0.25">
      <c r="B93" s="1028"/>
      <c r="C93" s="95"/>
      <c r="D93" s="54" t="s">
        <v>460</v>
      </c>
      <c r="E93" s="6"/>
      <c r="F93" s="6"/>
      <c r="G93" s="6"/>
      <c r="H93" s="6"/>
      <c r="I93" s="6"/>
      <c r="J93" s="6"/>
      <c r="K93" s="6"/>
    </row>
    <row r="94" spans="2:11" x14ac:dyDescent="0.25">
      <c r="B94" s="1028"/>
      <c r="C94" s="95"/>
      <c r="D94" s="17"/>
      <c r="E94" s="6"/>
      <c r="F94" s="6"/>
      <c r="G94" s="6"/>
      <c r="H94" s="6"/>
      <c r="I94" s="6"/>
      <c r="J94" s="6"/>
      <c r="K94" s="6"/>
    </row>
    <row r="95" spans="2:11" x14ac:dyDescent="0.25">
      <c r="B95" s="1028"/>
      <c r="C95" s="95"/>
      <c r="D95" s="47" t="s">
        <v>91</v>
      </c>
      <c r="E95" s="6"/>
      <c r="F95" s="6"/>
      <c r="G95" s="6"/>
      <c r="H95" s="6"/>
      <c r="I95" s="6"/>
      <c r="J95" s="6"/>
      <c r="K95" s="6"/>
    </row>
    <row r="96" spans="2:11" ht="61.5" x14ac:dyDescent="0.25">
      <c r="B96" s="1028"/>
      <c r="C96" s="95"/>
      <c r="D96" s="47" t="s">
        <v>461</v>
      </c>
      <c r="E96" s="6"/>
      <c r="F96" s="6"/>
      <c r="G96" s="6"/>
      <c r="H96" s="6"/>
      <c r="I96" s="6"/>
      <c r="J96" s="6"/>
      <c r="K96" s="6"/>
    </row>
    <row r="97" spans="2:11" ht="38.25" thickBot="1" x14ac:dyDescent="0.3">
      <c r="B97" s="1029"/>
      <c r="C97" s="3"/>
      <c r="D97" s="41" t="s">
        <v>462</v>
      </c>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row r="181" spans="2:11" x14ac:dyDescent="0.25">
      <c r="B181" s="6"/>
      <c r="D181" s="6"/>
      <c r="E181" s="6"/>
      <c r="F181" s="6"/>
      <c r="G181" s="6"/>
      <c r="H181" s="6"/>
      <c r="I181" s="6"/>
      <c r="J181" s="6"/>
      <c r="K181" s="6"/>
    </row>
    <row r="182" spans="2:11" x14ac:dyDescent="0.25">
      <c r="B182" s="6"/>
      <c r="D182" s="6"/>
      <c r="E182" s="6"/>
      <c r="F182" s="6"/>
      <c r="G182" s="6"/>
      <c r="H182" s="6"/>
      <c r="I182" s="6"/>
      <c r="J182" s="6"/>
      <c r="K182" s="6"/>
    </row>
    <row r="183" spans="2:11" x14ac:dyDescent="0.25">
      <c r="B183" s="6"/>
      <c r="D183" s="6"/>
      <c r="E183" s="6"/>
      <c r="F183" s="6"/>
      <c r="G183" s="6"/>
      <c r="H183" s="6"/>
      <c r="I183" s="6"/>
      <c r="J183" s="6"/>
      <c r="K183" s="6"/>
    </row>
    <row r="184" spans="2:11" x14ac:dyDescent="0.25">
      <c r="B184" s="6"/>
      <c r="D184" s="6"/>
      <c r="E184" s="6"/>
      <c r="F184" s="6"/>
      <c r="G184" s="6"/>
      <c r="H184" s="6"/>
      <c r="I184" s="6"/>
      <c r="J184" s="6"/>
      <c r="K184" s="6"/>
    </row>
    <row r="185" spans="2:11" x14ac:dyDescent="0.25">
      <c r="B185" s="6"/>
      <c r="D185" s="6"/>
      <c r="E185" s="6"/>
      <c r="F185" s="6"/>
      <c r="G185" s="6"/>
      <c r="H185" s="6"/>
      <c r="I185" s="6"/>
      <c r="J185" s="6"/>
      <c r="K185" s="6"/>
    </row>
    <row r="186" spans="2:11" x14ac:dyDescent="0.25">
      <c r="B186" s="6"/>
      <c r="D186" s="6"/>
      <c r="E186" s="6"/>
      <c r="F186" s="6"/>
      <c r="G186" s="6"/>
      <c r="H186" s="6"/>
      <c r="I186" s="6"/>
      <c r="J186" s="6"/>
      <c r="K186" s="6"/>
    </row>
    <row r="187" spans="2:11" x14ac:dyDescent="0.25">
      <c r="B187" s="6"/>
      <c r="D187" s="6"/>
      <c r="E187" s="6"/>
      <c r="F187" s="6"/>
      <c r="G187" s="6"/>
      <c r="H187" s="6"/>
      <c r="I187" s="6"/>
      <c r="J187" s="6"/>
      <c r="K187" s="6"/>
    </row>
    <row r="188" spans="2:11" x14ac:dyDescent="0.25">
      <c r="B188" s="6"/>
      <c r="D188" s="6"/>
      <c r="E188" s="6"/>
      <c r="F188" s="6"/>
      <c r="G188" s="6"/>
      <c r="H188" s="6"/>
      <c r="I188" s="6"/>
      <c r="J188" s="6"/>
      <c r="K188" s="6"/>
    </row>
    <row r="189" spans="2:11" x14ac:dyDescent="0.25">
      <c r="B189" s="6"/>
      <c r="D189" s="6"/>
      <c r="E189" s="6"/>
      <c r="F189" s="6"/>
      <c r="G189" s="6"/>
      <c r="H189" s="6"/>
      <c r="I189" s="6"/>
      <c r="J189" s="6"/>
      <c r="K189" s="6"/>
    </row>
  </sheetData>
  <mergeCells count="37">
    <mergeCell ref="A1:P1"/>
    <mergeCell ref="A2:P2"/>
    <mergeCell ref="A3:P3"/>
    <mergeCell ref="A4:D4"/>
    <mergeCell ref="A5:P5"/>
    <mergeCell ref="B54:B60"/>
    <mergeCell ref="D41:L41"/>
    <mergeCell ref="D42:L42"/>
    <mergeCell ref="B44:E44"/>
    <mergeCell ref="B45:B51"/>
    <mergeCell ref="B53:E53"/>
    <mergeCell ref="D21:L21"/>
    <mergeCell ref="D22:L22"/>
    <mergeCell ref="D23:L23"/>
    <mergeCell ref="D24:L24"/>
    <mergeCell ref="J25:J26"/>
    <mergeCell ref="B15:B24"/>
    <mergeCell ref="L25:L26"/>
    <mergeCell ref="B67:G68"/>
    <mergeCell ref="B86:B97"/>
    <mergeCell ref="B71:D71"/>
    <mergeCell ref="B73:B78"/>
    <mergeCell ref="B79:B80"/>
    <mergeCell ref="D79:D80"/>
    <mergeCell ref="B81:B85"/>
    <mergeCell ref="C25:C26"/>
    <mergeCell ref="D25:D26"/>
    <mergeCell ref="E25:E26"/>
    <mergeCell ref="F25:F26"/>
    <mergeCell ref="G25:G26"/>
    <mergeCell ref="K25:K26"/>
    <mergeCell ref="D15:L15"/>
    <mergeCell ref="B10:D10"/>
    <mergeCell ref="F10:S10"/>
    <mergeCell ref="F11:S11"/>
    <mergeCell ref="E12:R12"/>
    <mergeCell ref="E13:R13"/>
  </mergeCells>
  <conditionalFormatting sqref="F10">
    <cfRule type="notContainsBlanks" dxfId="82" priority="4">
      <formula>LEN(TRIM(F10))&gt;0</formula>
    </cfRule>
  </conditionalFormatting>
  <conditionalFormatting sqref="F11:S11">
    <cfRule type="expression" dxfId="81" priority="2">
      <formula>E11="NO SE REPORTA"</formula>
    </cfRule>
    <cfRule type="expression" dxfId="80" priority="3">
      <formula>E10="NO APLICA"</formula>
    </cfRule>
  </conditionalFormatting>
  <conditionalFormatting sqref="E12:R12">
    <cfRule type="expression" dxfId="79"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7:F19">
      <formula1>0</formula1>
    </dataValidation>
    <dataValidation type="whole" operator="greaterThanOrEqual" allowBlank="1" showInputMessage="1" showErrorMessage="1" errorTitle="ERROR" error="Valor en PESOS (sin centavos)" sqref="H27: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opLeftCell="A40" zoomScale="98" zoomScaleNormal="98" workbookViewId="0">
      <selection activeCell="E46" sqref="E46:E52"/>
    </sheetView>
  </sheetViews>
  <sheetFormatPr baseColWidth="10" defaultRowHeight="15" x14ac:dyDescent="0.25"/>
  <cols>
    <col min="1" max="1" width="1.85546875" customWidth="1"/>
    <col min="2" max="2" width="10.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480</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79" t="s">
        <v>1183</v>
      </c>
      <c r="C8" s="224">
        <v>2020</v>
      </c>
      <c r="D8" s="229">
        <f>IF(E10="NO APLICA","NO APLICA",IF(E11="NO SE REPORTA","SIN INFORMACION",+Q22))</f>
        <v>1</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ht="15.75" thickBot="1" x14ac:dyDescent="0.3">
      <c r="B15" s="1077" t="s">
        <v>2</v>
      </c>
      <c r="C15" s="103"/>
      <c r="D15" s="1033" t="s">
        <v>336</v>
      </c>
      <c r="E15" s="1034"/>
      <c r="F15" s="1034"/>
      <c r="G15" s="1034"/>
      <c r="H15" s="1034"/>
      <c r="I15" s="1034"/>
      <c r="J15" s="1034"/>
      <c r="K15" s="1034"/>
      <c r="L15" s="1099"/>
      <c r="M15" s="1099"/>
      <c r="N15" s="1099"/>
      <c r="O15" s="1099"/>
      <c r="P15" s="1091"/>
      <c r="Q15" s="1092" t="s">
        <v>151</v>
      </c>
    </row>
    <row r="16" spans="1:21" ht="15.75" thickBot="1" x14ac:dyDescent="0.3">
      <c r="B16" s="1098"/>
      <c r="C16" s="110"/>
      <c r="D16" s="1040" t="s">
        <v>150</v>
      </c>
      <c r="E16" s="1095" t="s">
        <v>504</v>
      </c>
      <c r="F16" s="1096"/>
      <c r="G16" s="1096"/>
      <c r="H16" s="1096"/>
      <c r="I16" s="1096"/>
      <c r="J16" s="1097"/>
      <c r="K16" s="1095" t="s">
        <v>505</v>
      </c>
      <c r="L16" s="1103"/>
      <c r="M16" s="1103"/>
      <c r="N16" s="1103"/>
      <c r="O16" s="1103"/>
      <c r="P16" s="1104"/>
      <c r="Q16" s="1107"/>
    </row>
    <row r="17" spans="2:17" ht="15.75" thickBot="1" x14ac:dyDescent="0.3">
      <c r="B17" s="1098"/>
      <c r="C17" s="110"/>
      <c r="D17" s="1046"/>
      <c r="E17" s="1095" t="s">
        <v>506</v>
      </c>
      <c r="F17" s="1096"/>
      <c r="G17" s="1097"/>
      <c r="H17" s="1095" t="s">
        <v>507</v>
      </c>
      <c r="I17" s="1096"/>
      <c r="J17" s="1097"/>
      <c r="K17" s="1095" t="s">
        <v>506</v>
      </c>
      <c r="L17" s="1103"/>
      <c r="M17" s="1104"/>
      <c r="N17" s="1110" t="s">
        <v>507</v>
      </c>
      <c r="O17" s="1103"/>
      <c r="P17" s="1104"/>
      <c r="Q17" s="1107"/>
    </row>
    <row r="18" spans="2:17" ht="15.75" thickBot="1" x14ac:dyDescent="0.3">
      <c r="B18" s="1098"/>
      <c r="C18" s="110"/>
      <c r="D18" s="1094"/>
      <c r="E18" s="41" t="s">
        <v>508</v>
      </c>
      <c r="F18" s="41" t="s">
        <v>509</v>
      </c>
      <c r="G18" s="41" t="s">
        <v>510</v>
      </c>
      <c r="H18" s="41" t="s">
        <v>508</v>
      </c>
      <c r="I18" s="41" t="s">
        <v>509</v>
      </c>
      <c r="J18" s="41" t="s">
        <v>510</v>
      </c>
      <c r="K18" s="41" t="s">
        <v>508</v>
      </c>
      <c r="L18" s="16" t="s">
        <v>509</v>
      </c>
      <c r="M18" s="16" t="s">
        <v>510</v>
      </c>
      <c r="N18" s="16" t="s">
        <v>508</v>
      </c>
      <c r="O18" s="16" t="s">
        <v>509</v>
      </c>
      <c r="P18" s="16" t="s">
        <v>510</v>
      </c>
      <c r="Q18" s="1093"/>
    </row>
    <row r="19" spans="2:17" ht="24.75" thickBot="1" x14ac:dyDescent="0.3">
      <c r="B19" s="1098"/>
      <c r="C19" s="110"/>
      <c r="D19" s="41" t="s">
        <v>511</v>
      </c>
      <c r="E19" s="7"/>
      <c r="F19" s="7">
        <v>4</v>
      </c>
      <c r="G19" s="7">
        <v>1</v>
      </c>
      <c r="H19" s="7">
        <v>4</v>
      </c>
      <c r="I19" s="7">
        <v>3</v>
      </c>
      <c r="J19" s="7">
        <v>9</v>
      </c>
      <c r="K19" s="7"/>
      <c r="L19" s="7"/>
      <c r="M19" s="7"/>
      <c r="N19" s="7"/>
      <c r="O19" s="7"/>
      <c r="P19" s="7"/>
      <c r="Q19" s="419">
        <f>SUM(E19:P19)</f>
        <v>21</v>
      </c>
    </row>
    <row r="20" spans="2:17" ht="36.75" thickBot="1" x14ac:dyDescent="0.3">
      <c r="B20" s="1098"/>
      <c r="C20" s="110"/>
      <c r="D20" s="41" t="s">
        <v>512</v>
      </c>
      <c r="E20" s="7"/>
      <c r="F20" s="7">
        <v>0</v>
      </c>
      <c r="G20" s="7">
        <v>0</v>
      </c>
      <c r="H20" s="7">
        <v>1</v>
      </c>
      <c r="I20" s="7">
        <v>1</v>
      </c>
      <c r="J20" s="7">
        <v>1</v>
      </c>
      <c r="K20" s="7"/>
      <c r="L20" s="7"/>
      <c r="M20" s="7"/>
      <c r="N20" s="7"/>
      <c r="O20" s="7"/>
      <c r="P20" s="7"/>
      <c r="Q20" s="419">
        <f>SUM(E20:P20)</f>
        <v>3</v>
      </c>
    </row>
    <row r="21" spans="2:17" ht="36.75" thickBot="1" x14ac:dyDescent="0.3">
      <c r="B21" s="1098"/>
      <c r="C21" s="110"/>
      <c r="D21" s="41" t="s">
        <v>513</v>
      </c>
      <c r="E21" s="7"/>
      <c r="F21" s="7">
        <v>0</v>
      </c>
      <c r="G21" s="7">
        <v>0</v>
      </c>
      <c r="H21" s="7">
        <v>1</v>
      </c>
      <c r="I21" s="7">
        <v>1</v>
      </c>
      <c r="J21" s="7">
        <v>1</v>
      </c>
      <c r="K21" s="7"/>
      <c r="L21" s="7"/>
      <c r="M21" s="7"/>
      <c r="N21" s="7"/>
      <c r="O21" s="7"/>
      <c r="P21" s="7"/>
      <c r="Q21" s="419">
        <f>SUM(E21:P21)</f>
        <v>3</v>
      </c>
    </row>
    <row r="22" spans="2:17" ht="36.75" thickBot="1" x14ac:dyDescent="0.3">
      <c r="B22" s="1098"/>
      <c r="C22" s="110"/>
      <c r="D22" s="41" t="s">
        <v>480</v>
      </c>
      <c r="E22" s="146" t="str">
        <f>IFERROR(E21/E20,"N.A.")</f>
        <v>N.A.</v>
      </c>
      <c r="F22" s="146" t="str">
        <f t="shared" ref="F22:P22" si="0">IFERROR(F21/F20,"N.A.")</f>
        <v>N.A.</v>
      </c>
      <c r="G22" s="146" t="str">
        <f t="shared" si="0"/>
        <v>N.A.</v>
      </c>
      <c r="H22" s="146">
        <f t="shared" si="0"/>
        <v>1</v>
      </c>
      <c r="I22" s="146">
        <f t="shared" si="0"/>
        <v>1</v>
      </c>
      <c r="J22" s="146">
        <f t="shared" si="0"/>
        <v>1</v>
      </c>
      <c r="K22" s="146" t="str">
        <f t="shared" si="0"/>
        <v>N.A.</v>
      </c>
      <c r="L22" s="146" t="str">
        <f t="shared" si="0"/>
        <v>N.A.</v>
      </c>
      <c r="M22" s="146" t="str">
        <f t="shared" si="0"/>
        <v>N.A.</v>
      </c>
      <c r="N22" s="146" t="str">
        <f t="shared" si="0"/>
        <v>N.A.</v>
      </c>
      <c r="O22" s="146" t="str">
        <f t="shared" si="0"/>
        <v>N.A.</v>
      </c>
      <c r="P22" s="146" t="str">
        <f t="shared" si="0"/>
        <v>N.A.</v>
      </c>
      <c r="Q22" s="146">
        <f>IFERROR(Q21/Q20,"N.A.")</f>
        <v>1</v>
      </c>
    </row>
    <row r="23" spans="2:17" x14ac:dyDescent="0.25">
      <c r="B23" s="1098"/>
      <c r="C23" s="104"/>
      <c r="D23" s="1038" t="s">
        <v>514</v>
      </c>
      <c r="E23" s="1039"/>
      <c r="F23" s="1039"/>
      <c r="G23" s="1039"/>
      <c r="H23" s="1039"/>
      <c r="I23" s="1039"/>
      <c r="J23" s="1039"/>
      <c r="K23" s="1039"/>
      <c r="L23" s="1100"/>
      <c r="M23" s="1100"/>
      <c r="N23" s="1100"/>
      <c r="O23" s="1100"/>
      <c r="P23" s="1087"/>
    </row>
    <row r="24" spans="2:17" x14ac:dyDescent="0.25">
      <c r="B24" s="1098"/>
      <c r="C24" s="104"/>
      <c r="D24" s="1044" t="s">
        <v>515</v>
      </c>
      <c r="E24" s="1045"/>
      <c r="F24" s="1045"/>
      <c r="G24" s="1045"/>
      <c r="H24" s="1045"/>
      <c r="I24" s="1045"/>
      <c r="J24" s="1045"/>
      <c r="K24" s="1045"/>
      <c r="L24" s="1101"/>
      <c r="M24" s="1101"/>
      <c r="N24" s="1101"/>
      <c r="O24" s="1101"/>
      <c r="P24" s="1088"/>
    </row>
    <row r="25" spans="2:17" x14ac:dyDescent="0.25">
      <c r="B25" s="1098"/>
      <c r="C25" s="104"/>
      <c r="D25" s="1044" t="s">
        <v>516</v>
      </c>
      <c r="E25" s="1045"/>
      <c r="F25" s="1045"/>
      <c r="G25" s="1045"/>
      <c r="H25" s="1045"/>
      <c r="I25" s="1045"/>
      <c r="J25" s="1045"/>
      <c r="K25" s="1045"/>
      <c r="L25" s="1101"/>
      <c r="M25" s="1101"/>
      <c r="N25" s="1101"/>
      <c r="O25" s="1101"/>
      <c r="P25" s="1088"/>
    </row>
    <row r="26" spans="2:17" x14ac:dyDescent="0.25">
      <c r="B26" s="1098"/>
      <c r="C26" s="104"/>
      <c r="D26" s="1041" t="s">
        <v>246</v>
      </c>
      <c r="E26" s="1042"/>
      <c r="F26" s="1042"/>
      <c r="G26" s="1042"/>
      <c r="H26" s="1042"/>
      <c r="I26" s="1042"/>
      <c r="J26" s="1042"/>
      <c r="K26" s="1042"/>
      <c r="L26" s="1102"/>
      <c r="M26" s="1102"/>
      <c r="N26" s="1102"/>
      <c r="O26" s="1102"/>
      <c r="P26" s="1089"/>
    </row>
    <row r="27" spans="2:17" x14ac:dyDescent="0.25">
      <c r="B27" s="1098"/>
      <c r="C27" s="104"/>
      <c r="D27" s="1041" t="s">
        <v>517</v>
      </c>
      <c r="E27" s="1042"/>
      <c r="F27" s="1042"/>
      <c r="G27" s="1042"/>
      <c r="H27" s="1042"/>
      <c r="I27" s="1042"/>
      <c r="J27" s="1042"/>
      <c r="K27" s="1042"/>
      <c r="L27" s="1102"/>
      <c r="M27" s="1102"/>
      <c r="N27" s="1102"/>
      <c r="O27" s="1102"/>
      <c r="P27" s="1089"/>
    </row>
    <row r="28" spans="2:17" ht="15.75" thickBot="1" x14ac:dyDescent="0.3">
      <c r="B28" s="1098"/>
      <c r="C28" s="104"/>
      <c r="D28" s="1044" t="s">
        <v>340</v>
      </c>
      <c r="E28" s="1045"/>
      <c r="F28" s="1045"/>
      <c r="G28" s="1045"/>
      <c r="H28" s="1045"/>
      <c r="I28" s="1045"/>
      <c r="J28" s="1045"/>
      <c r="K28" s="1045"/>
      <c r="L28" s="1101"/>
      <c r="M28" s="1101"/>
      <c r="N28" s="1101"/>
      <c r="O28" s="1101"/>
      <c r="P28" s="1088"/>
    </row>
    <row r="29" spans="2:17" ht="21" customHeight="1" x14ac:dyDescent="0.25">
      <c r="B29" s="1098"/>
      <c r="C29" s="1111" t="s">
        <v>19</v>
      </c>
      <c r="D29" s="1092" t="s">
        <v>270</v>
      </c>
      <c r="E29" s="1092" t="s">
        <v>518</v>
      </c>
      <c r="F29" s="1092" t="s">
        <v>519</v>
      </c>
      <c r="G29" s="1092" t="s">
        <v>520</v>
      </c>
      <c r="H29" s="212" t="s">
        <v>473</v>
      </c>
      <c r="I29" s="212" t="s">
        <v>475</v>
      </c>
      <c r="J29" s="1092" t="s">
        <v>274</v>
      </c>
      <c r="K29" s="1092" t="s">
        <v>275</v>
      </c>
      <c r="L29" s="1092" t="s">
        <v>55</v>
      </c>
      <c r="P29" s="14"/>
    </row>
    <row r="30" spans="2:17" ht="15.75" thickBot="1" x14ac:dyDescent="0.3">
      <c r="B30" s="1098"/>
      <c r="C30" s="1112"/>
      <c r="D30" s="1093"/>
      <c r="E30" s="1093"/>
      <c r="F30" s="1093"/>
      <c r="G30" s="1093"/>
      <c r="H30" s="213" t="s">
        <v>474</v>
      </c>
      <c r="I30" s="213" t="s">
        <v>476</v>
      </c>
      <c r="J30" s="1093"/>
      <c r="K30" s="1093"/>
      <c r="L30" s="1093"/>
      <c r="P30" s="14"/>
    </row>
    <row r="31" spans="2:17" ht="24.75" thickBot="1" x14ac:dyDescent="0.3">
      <c r="B31" s="1098"/>
      <c r="C31" s="383"/>
      <c r="D31" s="30" t="s">
        <v>2044</v>
      </c>
      <c r="E31" s="30" t="s">
        <v>2029</v>
      </c>
      <c r="F31" s="30" t="s">
        <v>2036</v>
      </c>
      <c r="G31" s="30" t="s">
        <v>2037</v>
      </c>
      <c r="H31" s="199"/>
      <c r="I31" s="199"/>
      <c r="J31" s="199"/>
      <c r="K31" s="199"/>
      <c r="L31" s="199"/>
      <c r="P31" s="14"/>
    </row>
    <row r="32" spans="2:17" ht="24.75" thickBot="1" x14ac:dyDescent="0.3">
      <c r="B32" s="1098"/>
      <c r="C32" s="383"/>
      <c r="D32" s="30" t="s">
        <v>2044</v>
      </c>
      <c r="E32" s="30" t="s">
        <v>2029</v>
      </c>
      <c r="F32" s="30" t="s">
        <v>2038</v>
      </c>
      <c r="G32" s="30" t="s">
        <v>2039</v>
      </c>
      <c r="H32" s="199"/>
      <c r="I32" s="199"/>
      <c r="J32" s="199"/>
      <c r="K32" s="199"/>
      <c r="L32" s="199"/>
      <c r="P32" s="14"/>
    </row>
    <row r="33" spans="2:16" ht="24.75" thickBot="1" x14ac:dyDescent="0.3">
      <c r="B33" s="1098"/>
      <c r="C33" s="383"/>
      <c r="D33" s="30" t="s">
        <v>2044</v>
      </c>
      <c r="E33" s="30" t="s">
        <v>2029</v>
      </c>
      <c r="F33" s="30" t="s">
        <v>2040</v>
      </c>
      <c r="G33" s="30" t="s">
        <v>2041</v>
      </c>
      <c r="H33" s="199"/>
      <c r="I33" s="199"/>
      <c r="J33" s="199"/>
      <c r="K33" s="199"/>
      <c r="L33" s="199"/>
      <c r="P33" s="14"/>
    </row>
    <row r="34" spans="2:16" ht="24.75" thickBot="1" x14ac:dyDescent="0.3">
      <c r="B34" s="1098"/>
      <c r="C34" s="383"/>
      <c r="D34" s="30" t="s">
        <v>2044</v>
      </c>
      <c r="E34" s="30" t="s">
        <v>2029</v>
      </c>
      <c r="F34" s="30" t="s">
        <v>2042</v>
      </c>
      <c r="G34" s="30" t="s">
        <v>2043</v>
      </c>
      <c r="H34" s="199"/>
      <c r="I34" s="199"/>
      <c r="J34" s="199"/>
      <c r="K34" s="199"/>
      <c r="L34" s="199"/>
      <c r="P34" s="14"/>
    </row>
    <row r="35" spans="2:16" ht="15.75" thickBot="1" x14ac:dyDescent="0.3">
      <c r="B35" s="1098"/>
      <c r="C35" s="383"/>
      <c r="D35" s="30"/>
      <c r="E35" s="30"/>
      <c r="F35" s="30"/>
      <c r="G35" s="30"/>
      <c r="H35" s="199"/>
      <c r="I35" s="199"/>
      <c r="J35" s="199"/>
      <c r="K35" s="199"/>
      <c r="L35" s="199"/>
      <c r="P35" s="14"/>
    </row>
    <row r="36" spans="2:16" ht="15.75" thickBot="1" x14ac:dyDescent="0.3">
      <c r="B36" s="1098"/>
      <c r="C36" s="383"/>
      <c r="D36" s="30"/>
      <c r="E36" s="30"/>
      <c r="F36" s="30"/>
      <c r="G36" s="30"/>
      <c r="H36" s="199"/>
      <c r="I36" s="199"/>
      <c r="J36" s="199"/>
      <c r="K36" s="199"/>
      <c r="L36" s="199"/>
      <c r="P36" s="14"/>
    </row>
    <row r="37" spans="2:16" ht="15.75" thickBot="1" x14ac:dyDescent="0.3">
      <c r="B37" s="1098"/>
      <c r="C37" s="383"/>
      <c r="D37" s="30"/>
      <c r="E37" s="30"/>
      <c r="F37" s="30"/>
      <c r="G37" s="30"/>
      <c r="H37" s="199"/>
      <c r="I37" s="199"/>
      <c r="J37" s="199"/>
      <c r="K37" s="199"/>
      <c r="L37" s="199"/>
      <c r="P37" s="14"/>
    </row>
    <row r="38" spans="2:16" ht="15.75" thickBot="1" x14ac:dyDescent="0.3">
      <c r="B38" s="1098"/>
      <c r="C38" s="383"/>
      <c r="D38" s="30"/>
      <c r="E38" s="30"/>
      <c r="F38" s="30"/>
      <c r="G38" s="30"/>
      <c r="H38" s="199"/>
      <c r="I38" s="199"/>
      <c r="J38" s="199"/>
      <c r="K38" s="199"/>
      <c r="L38" s="199"/>
      <c r="P38" s="14"/>
    </row>
    <row r="39" spans="2:16" ht="15.75" thickBot="1" x14ac:dyDescent="0.3">
      <c r="B39" s="1098"/>
      <c r="C39" s="383"/>
      <c r="D39" s="30"/>
      <c r="E39" s="30"/>
      <c r="F39" s="30"/>
      <c r="G39" s="30"/>
      <c r="H39" s="199"/>
      <c r="I39" s="199"/>
      <c r="J39" s="199"/>
      <c r="K39" s="199"/>
      <c r="L39" s="199"/>
      <c r="P39" s="14"/>
    </row>
    <row r="40" spans="2:16" ht="15.75" thickBot="1" x14ac:dyDescent="0.3">
      <c r="B40" s="1078"/>
      <c r="C40" s="112"/>
      <c r="D40" s="40" t="s">
        <v>151</v>
      </c>
      <c r="E40" s="27"/>
      <c r="F40" s="27"/>
      <c r="G40" s="27"/>
      <c r="H40" s="144">
        <f>SUM(H31:H39)</f>
        <v>0</v>
      </c>
      <c r="I40" s="144">
        <f>SUM(I31:I39)</f>
        <v>0</v>
      </c>
      <c r="J40" s="144">
        <f>SUM(J31:J39)</f>
        <v>0</v>
      </c>
      <c r="K40" s="144">
        <f>SUM(K31:K39)</f>
        <v>0</v>
      </c>
      <c r="L40" s="199"/>
      <c r="M40" s="15"/>
      <c r="N40" s="15"/>
      <c r="P40" s="11"/>
    </row>
    <row r="41" spans="2:16" ht="24" customHeight="1" thickBot="1" x14ac:dyDescent="0.3">
      <c r="B41" s="73" t="s">
        <v>34</v>
      </c>
      <c r="C41" s="109"/>
      <c r="D41" s="1033" t="s">
        <v>521</v>
      </c>
      <c r="E41" s="1034"/>
      <c r="F41" s="1034"/>
      <c r="G41" s="1034"/>
      <c r="H41" s="1034"/>
      <c r="I41" s="1034"/>
      <c r="J41" s="1034"/>
      <c r="K41" s="1034"/>
      <c r="L41" s="1099"/>
      <c r="M41" s="1099"/>
      <c r="N41" s="1099"/>
      <c r="O41" s="1099"/>
      <c r="P41" s="1091"/>
    </row>
    <row r="42" spans="2:16" ht="23.25" thickBot="1" x14ac:dyDescent="0.3">
      <c r="B42" s="73" t="s">
        <v>36</v>
      </c>
      <c r="C42" s="109"/>
      <c r="D42" s="1033" t="s">
        <v>346</v>
      </c>
      <c r="E42" s="1034"/>
      <c r="F42" s="1034"/>
      <c r="G42" s="1034"/>
      <c r="H42" s="1034"/>
      <c r="I42" s="1034"/>
      <c r="J42" s="1034"/>
      <c r="K42" s="1034"/>
      <c r="L42" s="1099"/>
      <c r="M42" s="1099"/>
      <c r="N42" s="1099"/>
      <c r="O42" s="1099"/>
      <c r="P42" s="1091"/>
    </row>
    <row r="43" spans="2:16" ht="15.75" thickBot="1" x14ac:dyDescent="0.3">
      <c r="B43" s="2"/>
      <c r="C43" s="77"/>
      <c r="D43" s="6"/>
      <c r="E43" s="6"/>
      <c r="F43" s="6"/>
      <c r="G43" s="6"/>
      <c r="H43" s="6"/>
      <c r="I43" s="6"/>
      <c r="J43" s="6"/>
      <c r="K43" s="6"/>
    </row>
    <row r="44" spans="2:16" ht="24" customHeight="1" thickBot="1" x14ac:dyDescent="0.3">
      <c r="B44" s="1030" t="s">
        <v>38</v>
      </c>
      <c r="C44" s="1031"/>
      <c r="D44" s="1031"/>
      <c r="E44" s="1032"/>
      <c r="F44" s="6"/>
      <c r="G44" s="6"/>
      <c r="H44" s="6"/>
      <c r="I44" s="6"/>
      <c r="J44" s="6"/>
      <c r="K44" s="6"/>
    </row>
    <row r="45" spans="2:16" ht="15.75" thickBot="1" x14ac:dyDescent="0.3">
      <c r="B45" s="1027">
        <v>1</v>
      </c>
      <c r="C45" s="95"/>
      <c r="D45" s="49" t="s">
        <v>39</v>
      </c>
      <c r="E45" s="31"/>
      <c r="F45" s="6"/>
      <c r="G45" s="6"/>
      <c r="H45" s="6"/>
      <c r="I45" s="6"/>
      <c r="J45" s="6"/>
      <c r="K45" s="6"/>
    </row>
    <row r="46" spans="2:16" ht="15.75" thickBot="1" x14ac:dyDescent="0.3">
      <c r="B46" s="1028"/>
      <c r="C46" s="95"/>
      <c r="D46" s="41" t="s">
        <v>40</v>
      </c>
      <c r="E46" s="31" t="s">
        <v>2032</v>
      </c>
      <c r="F46" s="6"/>
      <c r="G46" s="6"/>
      <c r="H46" s="6"/>
      <c r="I46" s="6"/>
      <c r="J46" s="6"/>
      <c r="K46" s="6"/>
    </row>
    <row r="47" spans="2:16" ht="15.75" thickBot="1" x14ac:dyDescent="0.3">
      <c r="B47" s="1028"/>
      <c r="C47" s="95"/>
      <c r="D47" s="41" t="s">
        <v>41</v>
      </c>
      <c r="E47" s="31" t="s">
        <v>2033</v>
      </c>
      <c r="F47" s="6"/>
      <c r="G47" s="6"/>
      <c r="H47" s="6"/>
      <c r="I47" s="6"/>
      <c r="J47" s="6"/>
      <c r="K47" s="6"/>
    </row>
    <row r="48" spans="2:16" ht="15.75" thickBot="1" x14ac:dyDescent="0.3">
      <c r="B48" s="1028"/>
      <c r="C48" s="95"/>
      <c r="D48" s="41" t="s">
        <v>42</v>
      </c>
      <c r="E48" s="31" t="s">
        <v>2018</v>
      </c>
      <c r="F48" s="6"/>
      <c r="G48" s="6"/>
      <c r="H48" s="6"/>
      <c r="I48" s="6"/>
      <c r="J48" s="6"/>
      <c r="K48" s="6"/>
    </row>
    <row r="49" spans="2:11" ht="15.75" thickBot="1" x14ac:dyDescent="0.3">
      <c r="B49" s="1028"/>
      <c r="C49" s="95"/>
      <c r="D49" s="41" t="s">
        <v>43</v>
      </c>
      <c r="E49" s="31" t="s">
        <v>2019</v>
      </c>
      <c r="F49" s="6"/>
      <c r="G49" s="6"/>
      <c r="H49" s="6"/>
      <c r="I49" s="6"/>
      <c r="J49" s="6"/>
      <c r="K49" s="6"/>
    </row>
    <row r="50" spans="2:11" ht="15.75" thickBot="1" x14ac:dyDescent="0.3">
      <c r="B50" s="1028"/>
      <c r="C50" s="95"/>
      <c r="D50" s="41" t="s">
        <v>44</v>
      </c>
      <c r="E50" s="31" t="s">
        <v>2020</v>
      </c>
      <c r="F50" s="6"/>
      <c r="G50" s="6"/>
      <c r="H50" s="6"/>
      <c r="I50" s="6"/>
      <c r="J50" s="6"/>
      <c r="K50" s="6"/>
    </row>
    <row r="51" spans="2:11" ht="15.75" thickBot="1" x14ac:dyDescent="0.3">
      <c r="B51" s="1029"/>
      <c r="C51" s="3"/>
      <c r="D51" s="41" t="s">
        <v>45</v>
      </c>
      <c r="E51" s="31">
        <v>5748960</v>
      </c>
      <c r="F51" s="6"/>
      <c r="G51" s="6"/>
      <c r="H51" s="6"/>
      <c r="I51" s="6"/>
      <c r="J51" s="6"/>
      <c r="K51" s="6"/>
    </row>
    <row r="52" spans="2:11" ht="15.75" thickBot="1" x14ac:dyDescent="0.3">
      <c r="B52" s="2"/>
      <c r="C52" s="77"/>
      <c r="D52" s="6"/>
      <c r="E52" s="6" t="s">
        <v>2045</v>
      </c>
      <c r="F52" s="6"/>
      <c r="G52" s="6"/>
      <c r="H52" s="6"/>
      <c r="I52" s="6"/>
      <c r="J52" s="6"/>
      <c r="K52" s="6"/>
    </row>
    <row r="53" spans="2:11" ht="15.75" thickBot="1" x14ac:dyDescent="0.3">
      <c r="B53" s="1030" t="s">
        <v>46</v>
      </c>
      <c r="C53" s="1031"/>
      <c r="D53" s="1031"/>
      <c r="E53" s="1032"/>
      <c r="F53" s="6"/>
      <c r="G53" s="6"/>
      <c r="H53" s="6"/>
      <c r="I53" s="6"/>
      <c r="J53" s="6"/>
      <c r="K53" s="6"/>
    </row>
    <row r="54" spans="2:11" ht="15.75" thickBot="1" x14ac:dyDescent="0.3">
      <c r="B54" s="1027">
        <v>1</v>
      </c>
      <c r="C54" s="95"/>
      <c r="D54" s="49" t="s">
        <v>39</v>
      </c>
      <c r="E54" s="448" t="s">
        <v>522</v>
      </c>
      <c r="F54" s="6"/>
      <c r="G54" s="6"/>
      <c r="H54" s="6"/>
      <c r="I54" s="6"/>
      <c r="J54" s="6"/>
      <c r="K54" s="6"/>
    </row>
    <row r="55" spans="2:11" ht="15.75" thickBot="1" x14ac:dyDescent="0.3">
      <c r="B55" s="1028"/>
      <c r="C55" s="95"/>
      <c r="D55" s="41" t="s">
        <v>40</v>
      </c>
      <c r="E55" s="448" t="s">
        <v>48</v>
      </c>
      <c r="F55" s="6"/>
      <c r="G55" s="6"/>
      <c r="H55" s="6"/>
      <c r="I55" s="6"/>
      <c r="J55" s="6"/>
      <c r="K55" s="6"/>
    </row>
    <row r="56" spans="2:11" ht="15.75" thickBot="1" x14ac:dyDescent="0.3">
      <c r="B56" s="1028"/>
      <c r="C56" s="95"/>
      <c r="D56" s="41" t="s">
        <v>41</v>
      </c>
      <c r="E56" s="318"/>
      <c r="F56" s="6"/>
      <c r="G56" s="6"/>
      <c r="H56" s="6"/>
      <c r="I56" s="6"/>
      <c r="J56" s="6"/>
      <c r="K56" s="6"/>
    </row>
    <row r="57" spans="2:11" ht="15.75" thickBot="1" x14ac:dyDescent="0.3">
      <c r="B57" s="1028"/>
      <c r="C57" s="95"/>
      <c r="D57" s="41" t="s">
        <v>42</v>
      </c>
      <c r="E57" s="318"/>
      <c r="F57" s="6"/>
      <c r="G57" s="6"/>
      <c r="H57" s="6"/>
      <c r="I57" s="6"/>
      <c r="J57" s="6"/>
      <c r="K57" s="6"/>
    </row>
    <row r="58" spans="2:11" ht="15.75" thickBot="1" x14ac:dyDescent="0.3">
      <c r="B58" s="1028"/>
      <c r="C58" s="95"/>
      <c r="D58" s="41" t="s">
        <v>43</v>
      </c>
      <c r="E58" s="318"/>
      <c r="F58" s="6"/>
      <c r="G58" s="6"/>
      <c r="H58" s="6"/>
      <c r="I58" s="6"/>
      <c r="J58" s="6"/>
      <c r="K58" s="6"/>
    </row>
    <row r="59" spans="2:11" ht="15.75" thickBot="1" x14ac:dyDescent="0.3">
      <c r="B59" s="1028"/>
      <c r="C59" s="95"/>
      <c r="D59" s="41" t="s">
        <v>44</v>
      </c>
      <c r="E59" s="318"/>
      <c r="F59" s="6"/>
      <c r="G59" s="6"/>
      <c r="H59" s="6"/>
      <c r="I59" s="6"/>
      <c r="J59" s="6"/>
      <c r="K59" s="6"/>
    </row>
    <row r="60" spans="2:11" ht="15.75" thickBot="1" x14ac:dyDescent="0.3">
      <c r="B60" s="1029"/>
      <c r="C60" s="3"/>
      <c r="D60" s="41" t="s">
        <v>45</v>
      </c>
      <c r="E60" s="318"/>
      <c r="F60" s="6"/>
      <c r="G60" s="6"/>
      <c r="H60" s="6"/>
      <c r="I60" s="6"/>
      <c r="J60" s="6"/>
      <c r="K60" s="6"/>
    </row>
    <row r="61" spans="2:11" x14ac:dyDescent="0.25">
      <c r="B61" s="2"/>
      <c r="C61" s="77"/>
      <c r="D61" s="6"/>
      <c r="E61" s="6"/>
      <c r="F61" s="6"/>
      <c r="G61" s="6"/>
      <c r="H61" s="6"/>
      <c r="I61" s="6"/>
      <c r="J61" s="6"/>
      <c r="K61" s="6"/>
    </row>
    <row r="62" spans="2:11" ht="15.75" thickBot="1" x14ac:dyDescent="0.3">
      <c r="B62" s="2"/>
      <c r="C62" s="77"/>
      <c r="D62" s="6"/>
      <c r="E62" s="6"/>
      <c r="F62" s="6"/>
      <c r="G62" s="6"/>
      <c r="H62" s="6"/>
      <c r="I62" s="6"/>
      <c r="J62" s="6"/>
      <c r="K62" s="6"/>
    </row>
    <row r="63" spans="2:11" ht="15.75" thickBot="1" x14ac:dyDescent="0.3">
      <c r="B63" s="1030" t="s">
        <v>49</v>
      </c>
      <c r="C63" s="1031"/>
      <c r="D63" s="1031"/>
      <c r="E63" s="1031"/>
      <c r="F63" s="1032"/>
      <c r="G63" s="6"/>
      <c r="H63" s="6"/>
      <c r="I63" s="6"/>
      <c r="J63" s="6"/>
      <c r="K63" s="6"/>
    </row>
    <row r="64" spans="2:11" ht="24.75" thickBot="1" x14ac:dyDescent="0.3">
      <c r="B64" s="48" t="s">
        <v>50</v>
      </c>
      <c r="C64" s="41" t="s">
        <v>51</v>
      </c>
      <c r="D64" s="41" t="s">
        <v>52</v>
      </c>
      <c r="E64" s="41" t="s">
        <v>53</v>
      </c>
      <c r="F64" s="6"/>
      <c r="G64" s="6"/>
      <c r="H64" s="6"/>
      <c r="I64" s="6"/>
      <c r="J64" s="6"/>
    </row>
    <row r="65" spans="2:11" ht="72.75" thickBot="1" x14ac:dyDescent="0.3">
      <c r="B65" s="50">
        <v>42401</v>
      </c>
      <c r="C65" s="41">
        <v>0.01</v>
      </c>
      <c r="D65" s="51" t="s">
        <v>523</v>
      </c>
      <c r="E65" s="41"/>
      <c r="F65" s="6"/>
      <c r="G65" s="6"/>
      <c r="H65" s="6"/>
      <c r="I65" s="6"/>
      <c r="J65" s="6"/>
    </row>
    <row r="66" spans="2:11" ht="15.75" thickBot="1" x14ac:dyDescent="0.3">
      <c r="B66" s="4"/>
      <c r="C66" s="96"/>
      <c r="D66" s="6"/>
      <c r="E66" s="6"/>
      <c r="F66" s="6"/>
      <c r="G66" s="6"/>
      <c r="H66" s="6"/>
      <c r="I66" s="6"/>
      <c r="J66" s="6"/>
      <c r="K66" s="6"/>
    </row>
    <row r="67" spans="2:11" ht="24.75" thickBot="1" x14ac:dyDescent="0.3">
      <c r="B67" s="5" t="s">
        <v>55</v>
      </c>
      <c r="C67" s="97"/>
      <c r="D67" s="6"/>
      <c r="E67" s="6"/>
      <c r="F67" s="6"/>
      <c r="G67" s="6"/>
      <c r="H67" s="6"/>
      <c r="I67" s="6"/>
      <c r="J67" s="6"/>
      <c r="K67" s="6"/>
    </row>
    <row r="68" spans="2:11" s="140" customFormat="1" x14ac:dyDescent="0.25">
      <c r="B68" s="1105" t="s">
        <v>524</v>
      </c>
      <c r="C68" s="1106"/>
      <c r="D68" s="1106"/>
      <c r="E68" s="1106"/>
      <c r="F68" s="1106"/>
      <c r="G68" s="1106"/>
      <c r="H68" s="139"/>
      <c r="I68" s="139"/>
      <c r="J68" s="139"/>
      <c r="K68" s="139"/>
    </row>
    <row r="69" spans="2:11" s="140" customFormat="1" x14ac:dyDescent="0.25">
      <c r="B69" s="1105" t="s">
        <v>525</v>
      </c>
      <c r="C69" s="1106"/>
      <c r="D69" s="1106"/>
      <c r="E69" s="1106"/>
      <c r="F69" s="1106"/>
      <c r="G69" s="1106"/>
      <c r="H69" s="139"/>
      <c r="I69" s="139"/>
      <c r="J69" s="139"/>
      <c r="K69" s="139"/>
    </row>
    <row r="70" spans="2:11" s="140" customFormat="1" ht="35.450000000000003" customHeight="1" x14ac:dyDescent="0.25">
      <c r="B70" s="1108"/>
      <c r="C70" s="1109"/>
      <c r="D70" s="1109"/>
      <c r="E70" s="1109"/>
      <c r="F70" s="1109"/>
      <c r="G70" s="1109"/>
      <c r="H70" s="139"/>
      <c r="I70" s="139"/>
      <c r="J70" s="139"/>
      <c r="K70" s="139"/>
    </row>
    <row r="71" spans="2:11" ht="15.75" thickBot="1" x14ac:dyDescent="0.3">
      <c r="B71" s="2"/>
      <c r="C71" s="77"/>
      <c r="D71" s="6"/>
      <c r="E71" s="6"/>
      <c r="F71" s="6"/>
      <c r="G71" s="6"/>
      <c r="H71" s="6"/>
      <c r="I71" s="6"/>
      <c r="J71" s="6"/>
      <c r="K71" s="6"/>
    </row>
    <row r="72" spans="2:11" ht="24.75" thickBot="1" x14ac:dyDescent="0.3">
      <c r="B72" s="52" t="s">
        <v>56</v>
      </c>
      <c r="C72" s="98"/>
      <c r="D72" s="6"/>
      <c r="E72" s="6"/>
      <c r="F72" s="6"/>
      <c r="G72" s="6"/>
      <c r="H72" s="6"/>
      <c r="I72" s="6"/>
      <c r="J72" s="6"/>
      <c r="K72" s="6"/>
    </row>
    <row r="73" spans="2:11" ht="15.75" thickBot="1" x14ac:dyDescent="0.3">
      <c r="B73" s="38"/>
      <c r="C73" s="89"/>
      <c r="D73" s="6"/>
      <c r="E73" s="6"/>
      <c r="F73" s="6"/>
      <c r="G73" s="6"/>
      <c r="H73" s="6"/>
      <c r="I73" s="6"/>
      <c r="J73" s="6"/>
      <c r="K73" s="6"/>
    </row>
    <row r="74" spans="2:11" ht="84.75" thickBot="1" x14ac:dyDescent="0.3">
      <c r="B74" s="53" t="s">
        <v>57</v>
      </c>
      <c r="C74" s="99"/>
      <c r="D74" s="44" t="s">
        <v>481</v>
      </c>
      <c r="E74" s="6"/>
      <c r="F74" s="6"/>
      <c r="G74" s="6"/>
      <c r="H74" s="6"/>
      <c r="I74" s="6"/>
      <c r="J74" s="6"/>
      <c r="K74" s="6"/>
    </row>
    <row r="75" spans="2:11" x14ac:dyDescent="0.25">
      <c r="B75" s="1027" t="s">
        <v>59</v>
      </c>
      <c r="C75" s="95"/>
      <c r="D75" s="54" t="s">
        <v>60</v>
      </c>
      <c r="E75" s="6"/>
      <c r="F75" s="6"/>
      <c r="G75" s="6"/>
      <c r="H75" s="6"/>
      <c r="I75" s="6"/>
      <c r="J75" s="6"/>
      <c r="K75" s="6"/>
    </row>
    <row r="76" spans="2:11" ht="120" x14ac:dyDescent="0.25">
      <c r="B76" s="1028"/>
      <c r="C76" s="95"/>
      <c r="D76" s="47" t="s">
        <v>482</v>
      </c>
      <c r="E76" s="6"/>
      <c r="F76" s="6"/>
      <c r="G76" s="6"/>
      <c r="H76" s="6"/>
      <c r="I76" s="6"/>
      <c r="J76" s="6"/>
      <c r="K76" s="6"/>
    </row>
    <row r="77" spans="2:11" x14ac:dyDescent="0.25">
      <c r="B77" s="1028"/>
      <c r="C77" s="95"/>
      <c r="D77" s="54" t="s">
        <v>63</v>
      </c>
      <c r="E77" s="6"/>
      <c r="F77" s="6"/>
      <c r="G77" s="6"/>
      <c r="H77" s="6"/>
      <c r="I77" s="6"/>
      <c r="J77" s="6"/>
      <c r="K77" s="6"/>
    </row>
    <row r="78" spans="2:11" ht="72" x14ac:dyDescent="0.25">
      <c r="B78" s="1028"/>
      <c r="C78" s="95"/>
      <c r="D78" s="47" t="s">
        <v>483</v>
      </c>
      <c r="E78" s="6"/>
      <c r="F78" s="6"/>
      <c r="G78" s="6"/>
      <c r="H78" s="6"/>
      <c r="I78" s="6"/>
      <c r="J78" s="6"/>
      <c r="K78" s="6"/>
    </row>
    <row r="79" spans="2:11" x14ac:dyDescent="0.25">
      <c r="B79" s="1028"/>
      <c r="C79" s="95"/>
      <c r="D79" s="47" t="s">
        <v>65</v>
      </c>
      <c r="E79" s="6"/>
      <c r="F79" s="6"/>
      <c r="G79" s="6"/>
      <c r="H79" s="6"/>
      <c r="I79" s="6"/>
      <c r="J79" s="6"/>
      <c r="K79" s="6"/>
    </row>
    <row r="80" spans="2:11" x14ac:dyDescent="0.25">
      <c r="B80" s="1028"/>
      <c r="C80" s="95"/>
      <c r="D80" s="47" t="s">
        <v>484</v>
      </c>
      <c r="E80" s="6"/>
      <c r="F80" s="6"/>
      <c r="G80" s="6"/>
      <c r="H80" s="6"/>
      <c r="I80" s="6"/>
      <c r="J80" s="6"/>
      <c r="K80" s="6"/>
    </row>
    <row r="81" spans="2:11" x14ac:dyDescent="0.25">
      <c r="B81" s="1028"/>
      <c r="C81" s="95"/>
      <c r="D81" s="47" t="s">
        <v>485</v>
      </c>
      <c r="E81" s="6"/>
      <c r="F81" s="6"/>
      <c r="G81" s="6"/>
      <c r="H81" s="6"/>
      <c r="I81" s="6"/>
      <c r="J81" s="6"/>
      <c r="K81" s="6"/>
    </row>
    <row r="82" spans="2:11" x14ac:dyDescent="0.25">
      <c r="B82" s="1028"/>
      <c r="C82" s="95"/>
      <c r="D82" s="54" t="s">
        <v>288</v>
      </c>
      <c r="E82" s="6"/>
      <c r="F82" s="6"/>
      <c r="G82" s="6"/>
      <c r="H82" s="6"/>
      <c r="I82" s="6"/>
      <c r="J82" s="6"/>
      <c r="K82" s="6"/>
    </row>
    <row r="83" spans="2:11" ht="36.75" thickBot="1" x14ac:dyDescent="0.3">
      <c r="B83" s="1029"/>
      <c r="C83" s="3"/>
      <c r="D83" s="41" t="s">
        <v>453</v>
      </c>
      <c r="E83" s="6"/>
      <c r="F83" s="6"/>
      <c r="G83" s="6"/>
      <c r="H83" s="6"/>
      <c r="I83" s="6"/>
      <c r="J83" s="6"/>
      <c r="K83" s="6"/>
    </row>
    <row r="84" spans="2:11" ht="24.75" thickBot="1" x14ac:dyDescent="0.3">
      <c r="B84" s="48" t="s">
        <v>72</v>
      </c>
      <c r="C84" s="3"/>
      <c r="D84" s="41"/>
      <c r="E84" s="6"/>
      <c r="F84" s="6"/>
      <c r="G84" s="6"/>
      <c r="H84" s="6"/>
      <c r="I84" s="6"/>
      <c r="J84" s="6"/>
      <c r="K84" s="6"/>
    </row>
    <row r="85" spans="2:11" ht="48" x14ac:dyDescent="0.25">
      <c r="B85" s="1027" t="s">
        <v>73</v>
      </c>
      <c r="C85" s="95"/>
      <c r="D85" s="47" t="s">
        <v>486</v>
      </c>
      <c r="E85" s="6"/>
      <c r="F85" s="6"/>
      <c r="G85" s="6"/>
      <c r="H85" s="6"/>
      <c r="I85" s="6"/>
      <c r="J85" s="6"/>
      <c r="K85" s="6"/>
    </row>
    <row r="86" spans="2:11" ht="60" x14ac:dyDescent="0.25">
      <c r="B86" s="1028"/>
      <c r="C86" s="95"/>
      <c r="D86" s="26" t="s">
        <v>487</v>
      </c>
      <c r="E86" s="6"/>
      <c r="F86" s="6"/>
      <c r="G86" s="6"/>
      <c r="H86" s="6"/>
      <c r="I86" s="6"/>
      <c r="J86" s="6"/>
      <c r="K86" s="6"/>
    </row>
    <row r="87" spans="2:11" ht="36" x14ac:dyDescent="0.25">
      <c r="B87" s="1028"/>
      <c r="C87" s="95"/>
      <c r="D87" s="26" t="s">
        <v>488</v>
      </c>
      <c r="E87" s="6"/>
      <c r="F87" s="6"/>
      <c r="G87" s="6"/>
      <c r="H87" s="6"/>
      <c r="I87" s="6"/>
      <c r="J87" s="6"/>
      <c r="K87" s="6"/>
    </row>
    <row r="88" spans="2:11" ht="48" x14ac:dyDescent="0.25">
      <c r="B88" s="1028"/>
      <c r="C88" s="95"/>
      <c r="D88" s="26" t="s">
        <v>489</v>
      </c>
      <c r="E88" s="6"/>
      <c r="F88" s="6"/>
      <c r="G88" s="6"/>
      <c r="H88" s="6"/>
      <c r="I88" s="6"/>
      <c r="J88" s="6"/>
      <c r="K88" s="6"/>
    </row>
    <row r="89" spans="2:11" ht="36" x14ac:dyDescent="0.25">
      <c r="B89" s="1028"/>
      <c r="C89" s="95"/>
      <c r="D89" s="26" t="s">
        <v>490</v>
      </c>
      <c r="E89" s="6"/>
      <c r="F89" s="6"/>
      <c r="G89" s="6"/>
      <c r="H89" s="6"/>
      <c r="I89" s="6"/>
      <c r="J89" s="6"/>
      <c r="K89" s="6"/>
    </row>
    <row r="90" spans="2:11" ht="96" x14ac:dyDescent="0.25">
      <c r="B90" s="1028"/>
      <c r="C90" s="95"/>
      <c r="D90" s="47" t="s">
        <v>491</v>
      </c>
      <c r="E90" s="6"/>
      <c r="F90" s="6"/>
      <c r="G90" s="6"/>
      <c r="H90" s="6"/>
      <c r="I90" s="6"/>
      <c r="J90" s="6"/>
      <c r="K90" s="6"/>
    </row>
    <row r="91" spans="2:11" ht="48" x14ac:dyDescent="0.25">
      <c r="B91" s="1028"/>
      <c r="C91" s="95"/>
      <c r="D91" s="47" t="s">
        <v>492</v>
      </c>
      <c r="E91" s="6"/>
      <c r="F91" s="6"/>
      <c r="G91" s="6"/>
      <c r="H91" s="6"/>
      <c r="I91" s="6"/>
      <c r="J91" s="6"/>
      <c r="K91" s="6"/>
    </row>
    <row r="92" spans="2:11" ht="36" x14ac:dyDescent="0.25">
      <c r="B92" s="1028"/>
      <c r="C92" s="95"/>
      <c r="D92" s="47" t="s">
        <v>493</v>
      </c>
      <c r="E92" s="6"/>
      <c r="F92" s="6"/>
      <c r="G92" s="6"/>
      <c r="H92" s="6"/>
      <c r="I92" s="6"/>
      <c r="J92" s="6"/>
      <c r="K92" s="6"/>
    </row>
    <row r="93" spans="2:11" ht="36" x14ac:dyDescent="0.25">
      <c r="B93" s="1028"/>
      <c r="C93" s="95"/>
      <c r="D93" s="47" t="s">
        <v>494</v>
      </c>
      <c r="E93" s="6"/>
      <c r="F93" s="6"/>
      <c r="G93" s="6"/>
      <c r="H93" s="6"/>
      <c r="I93" s="6"/>
      <c r="J93" s="6"/>
      <c r="K93" s="6"/>
    </row>
    <row r="94" spans="2:11" ht="96.75" thickBot="1" x14ac:dyDescent="0.3">
      <c r="B94" s="1029"/>
      <c r="C94" s="3"/>
      <c r="D94" s="41" t="s">
        <v>495</v>
      </c>
      <c r="E94" s="6"/>
      <c r="F94" s="6"/>
      <c r="G94" s="6"/>
      <c r="H94" s="6"/>
      <c r="I94" s="6"/>
      <c r="J94" s="6"/>
      <c r="K94" s="6"/>
    </row>
    <row r="95" spans="2:11" ht="24" x14ac:dyDescent="0.25">
      <c r="B95" s="1027" t="s">
        <v>90</v>
      </c>
      <c r="C95" s="95"/>
      <c r="D95" s="54" t="s">
        <v>496</v>
      </c>
      <c r="E95" s="6"/>
      <c r="F95" s="6"/>
      <c r="G95" s="6"/>
      <c r="H95" s="6"/>
      <c r="I95" s="6"/>
      <c r="J95" s="6"/>
      <c r="K95" s="6"/>
    </row>
    <row r="96" spans="2:11" x14ac:dyDescent="0.25">
      <c r="B96" s="1028"/>
      <c r="C96" s="95"/>
      <c r="D96" s="47" t="s">
        <v>497</v>
      </c>
      <c r="E96" s="6"/>
      <c r="F96" s="6"/>
      <c r="G96" s="6"/>
      <c r="H96" s="6"/>
      <c r="I96" s="6"/>
      <c r="J96" s="6"/>
      <c r="K96" s="6"/>
    </row>
    <row r="97" spans="2:11" x14ac:dyDescent="0.25">
      <c r="B97" s="1028"/>
      <c r="C97" s="95"/>
      <c r="D97" s="47" t="s">
        <v>91</v>
      </c>
      <c r="E97" s="6"/>
      <c r="F97" s="6"/>
      <c r="G97" s="6"/>
      <c r="H97" s="6"/>
      <c r="I97" s="6"/>
      <c r="J97" s="6"/>
      <c r="K97" s="6"/>
    </row>
    <row r="98" spans="2:11" ht="49.5" x14ac:dyDescent="0.25">
      <c r="B98" s="1028"/>
      <c r="C98" s="95"/>
      <c r="D98" s="47" t="s">
        <v>498</v>
      </c>
      <c r="E98" s="6"/>
      <c r="F98" s="6"/>
      <c r="G98" s="6"/>
      <c r="H98" s="6"/>
      <c r="I98" s="6"/>
      <c r="J98" s="6"/>
      <c r="K98" s="6"/>
    </row>
    <row r="99" spans="2:11" ht="49.5" x14ac:dyDescent="0.25">
      <c r="B99" s="1028"/>
      <c r="C99" s="95"/>
      <c r="D99" s="47" t="s">
        <v>499</v>
      </c>
      <c r="E99" s="6"/>
      <c r="F99" s="6"/>
      <c r="G99" s="6"/>
      <c r="H99" s="6"/>
      <c r="I99" s="6"/>
      <c r="J99" s="6"/>
      <c r="K99" s="6"/>
    </row>
    <row r="100" spans="2:11" ht="49.5" x14ac:dyDescent="0.25">
      <c r="B100" s="1028"/>
      <c r="C100" s="95"/>
      <c r="D100" s="47" t="s">
        <v>500</v>
      </c>
      <c r="E100" s="6"/>
      <c r="F100" s="6"/>
      <c r="G100" s="6"/>
      <c r="H100" s="6"/>
      <c r="I100" s="6"/>
      <c r="J100" s="6"/>
      <c r="K100" s="6"/>
    </row>
    <row r="101" spans="2:11" x14ac:dyDescent="0.25">
      <c r="B101" s="1028"/>
      <c r="C101" s="95"/>
      <c r="D101" s="54" t="s">
        <v>246</v>
      </c>
      <c r="E101" s="6"/>
      <c r="F101" s="6"/>
      <c r="G101" s="6"/>
      <c r="H101" s="6"/>
      <c r="I101" s="6"/>
      <c r="J101" s="6"/>
      <c r="K101" s="6"/>
    </row>
    <row r="102" spans="2:11" ht="36" x14ac:dyDescent="0.25">
      <c r="B102" s="1028"/>
      <c r="C102" s="95"/>
      <c r="D102" s="54" t="s">
        <v>501</v>
      </c>
      <c r="E102" s="6"/>
      <c r="F102" s="6"/>
      <c r="G102" s="6"/>
      <c r="H102" s="6"/>
      <c r="I102" s="6"/>
      <c r="J102" s="6"/>
      <c r="K102" s="6"/>
    </row>
    <row r="103" spans="2:11" x14ac:dyDescent="0.25">
      <c r="B103" s="1028"/>
      <c r="C103" s="95"/>
      <c r="D103" s="17"/>
      <c r="E103" s="6"/>
      <c r="F103" s="6"/>
      <c r="G103" s="6"/>
      <c r="H103" s="6"/>
      <c r="I103" s="6"/>
      <c r="J103" s="6"/>
      <c r="K103" s="6"/>
    </row>
    <row r="104" spans="2:11" x14ac:dyDescent="0.25">
      <c r="B104" s="1028"/>
      <c r="C104" s="95"/>
      <c r="D104" s="47" t="s">
        <v>91</v>
      </c>
      <c r="E104" s="6"/>
      <c r="F104" s="6"/>
      <c r="G104" s="6"/>
      <c r="H104" s="6"/>
      <c r="I104" s="6"/>
      <c r="J104" s="6"/>
      <c r="K104" s="6"/>
    </row>
    <row r="105" spans="2:11" ht="49.5" x14ac:dyDescent="0.25">
      <c r="B105" s="1028"/>
      <c r="C105" s="95"/>
      <c r="D105" s="47" t="s">
        <v>502</v>
      </c>
      <c r="E105" s="6"/>
      <c r="F105" s="6"/>
      <c r="G105" s="6"/>
      <c r="H105" s="6"/>
      <c r="I105" s="6"/>
      <c r="J105" s="6"/>
      <c r="K105" s="6"/>
    </row>
    <row r="106" spans="2:11" ht="50.25" thickBot="1" x14ac:dyDescent="0.3">
      <c r="B106" s="1029"/>
      <c r="C106" s="3"/>
      <c r="D106" s="41" t="s">
        <v>503</v>
      </c>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mergeCells count="47">
    <mergeCell ref="A1:P1"/>
    <mergeCell ref="A2:P2"/>
    <mergeCell ref="A3:P3"/>
    <mergeCell ref="A4:D4"/>
    <mergeCell ref="A5:P5"/>
    <mergeCell ref="Q15:Q18"/>
    <mergeCell ref="B75:B83"/>
    <mergeCell ref="B85:B94"/>
    <mergeCell ref="B70:G70"/>
    <mergeCell ref="B45:B51"/>
    <mergeCell ref="B53:E53"/>
    <mergeCell ref="B54:B60"/>
    <mergeCell ref="K17:M17"/>
    <mergeCell ref="N17:P17"/>
    <mergeCell ref="K29:K30"/>
    <mergeCell ref="D42:P42"/>
    <mergeCell ref="B44:E44"/>
    <mergeCell ref="D27:P27"/>
    <mergeCell ref="D28:P28"/>
    <mergeCell ref="C29:C30"/>
    <mergeCell ref="D29:D30"/>
    <mergeCell ref="B95:B106"/>
    <mergeCell ref="D16:D18"/>
    <mergeCell ref="E16:J16"/>
    <mergeCell ref="E17:G17"/>
    <mergeCell ref="H17:J17"/>
    <mergeCell ref="B15:B40"/>
    <mergeCell ref="D15:P15"/>
    <mergeCell ref="D23:P23"/>
    <mergeCell ref="D24:P24"/>
    <mergeCell ref="D25:P25"/>
    <mergeCell ref="D26:P26"/>
    <mergeCell ref="K16:P16"/>
    <mergeCell ref="B63:F63"/>
    <mergeCell ref="D41:P41"/>
    <mergeCell ref="B68:G68"/>
    <mergeCell ref="B69:G69"/>
    <mergeCell ref="E29:E30"/>
    <mergeCell ref="F29:F30"/>
    <mergeCell ref="G29:G30"/>
    <mergeCell ref="J29:J30"/>
    <mergeCell ref="L29:L30"/>
    <mergeCell ref="B10:D10"/>
    <mergeCell ref="F10:S10"/>
    <mergeCell ref="F11:S11"/>
    <mergeCell ref="E12:R12"/>
    <mergeCell ref="E13:R13"/>
  </mergeCells>
  <conditionalFormatting sqref="F10">
    <cfRule type="notContainsBlanks" dxfId="78" priority="4">
      <formula>LEN(TRIM(F10))&gt;0</formula>
    </cfRule>
  </conditionalFormatting>
  <conditionalFormatting sqref="F11:S11">
    <cfRule type="expression" dxfId="77" priority="2">
      <formula>E11="NO SE REPORTA"</formula>
    </cfRule>
    <cfRule type="expression" dxfId="76" priority="3">
      <formula>E10="NO APLICA"</formula>
    </cfRule>
  </conditionalFormatting>
  <conditionalFormatting sqref="E12:R12">
    <cfRule type="expression" dxfId="75"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P21">
      <formula1>0</formula1>
    </dataValidation>
    <dataValidation type="whole" operator="greaterThanOrEqual" allowBlank="1" showInputMessage="1" showErrorMessage="1" errorTitle="ERROR" error="Valor en PESOS (sin centavos)" sqref="H31: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0"/>
  <sheetViews>
    <sheetView showGridLines="0" topLeftCell="A25" zoomScale="98" zoomScaleNormal="98" workbookViewId="0">
      <selection activeCell="F47" sqref="F4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526</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80" t="s">
        <v>1183</v>
      </c>
      <c r="C8" s="224">
        <v>2020</v>
      </c>
      <c r="D8" s="229">
        <f>IF(E10="NO APLICA","NO APLICA",IF(E11="NO SE REPORTA","SIN INFORMACION",+K21))</f>
        <v>1</v>
      </c>
      <c r="E8" s="225"/>
      <c r="F8" s="6" t="s">
        <v>130</v>
      </c>
      <c r="G8" s="6"/>
      <c r="H8" s="6"/>
      <c r="I8" s="6"/>
      <c r="J8" s="6"/>
      <c r="K8" s="6"/>
    </row>
    <row r="9" spans="1:21" x14ac:dyDescent="0.25">
      <c r="B9" s="513" t="s">
        <v>1184</v>
      </c>
      <c r="C9" s="89"/>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9"/>
      <c r="D14" s="6"/>
      <c r="E14" s="6"/>
      <c r="F14" s="6"/>
      <c r="G14" s="6"/>
      <c r="H14" s="6"/>
      <c r="I14" s="6"/>
      <c r="J14" s="6"/>
      <c r="K14" s="6"/>
    </row>
    <row r="15" spans="1:21" ht="15.75" thickBot="1" x14ac:dyDescent="0.3">
      <c r="B15" s="1077" t="s">
        <v>2</v>
      </c>
      <c r="C15" s="103"/>
      <c r="D15" s="1038" t="s">
        <v>336</v>
      </c>
      <c r="E15" s="1039"/>
      <c r="F15" s="1039"/>
      <c r="G15" s="1039"/>
      <c r="H15" s="1039"/>
      <c r="I15" s="1039"/>
      <c r="J15" s="1039"/>
      <c r="K15" s="1039"/>
      <c r="L15" s="1087"/>
    </row>
    <row r="16" spans="1:21" ht="15.75" thickBot="1" x14ac:dyDescent="0.3">
      <c r="B16" s="1098"/>
      <c r="C16" s="110"/>
      <c r="D16" s="1040"/>
      <c r="E16" s="1033" t="s">
        <v>546</v>
      </c>
      <c r="F16" s="1034"/>
      <c r="G16" s="1035"/>
      <c r="H16" s="1033" t="s">
        <v>547</v>
      </c>
      <c r="I16" s="1034"/>
      <c r="J16" s="1035"/>
      <c r="K16" s="1027" t="s">
        <v>466</v>
      </c>
      <c r="L16" s="14"/>
    </row>
    <row r="17" spans="2:12" ht="15.75" thickBot="1" x14ac:dyDescent="0.3">
      <c r="B17" s="1098"/>
      <c r="C17" s="110"/>
      <c r="D17" s="1074"/>
      <c r="E17" s="66" t="s">
        <v>506</v>
      </c>
      <c r="F17" s="66" t="s">
        <v>507</v>
      </c>
      <c r="G17" s="66" t="s">
        <v>548</v>
      </c>
      <c r="H17" s="66" t="s">
        <v>506</v>
      </c>
      <c r="I17" s="66" t="s">
        <v>507</v>
      </c>
      <c r="J17" s="66" t="s">
        <v>548</v>
      </c>
      <c r="K17" s="1029"/>
      <c r="L17" s="14"/>
    </row>
    <row r="18" spans="2:12" ht="24.75" thickBot="1" x14ac:dyDescent="0.3">
      <c r="B18" s="1098"/>
      <c r="C18" s="110"/>
      <c r="D18" s="41" t="s">
        <v>549</v>
      </c>
      <c r="E18" s="7"/>
      <c r="F18" s="7">
        <v>1</v>
      </c>
      <c r="G18" s="43">
        <v>1</v>
      </c>
      <c r="H18" s="7"/>
      <c r="I18" s="7"/>
      <c r="J18" s="43">
        <f>+H18+I18</f>
        <v>0</v>
      </c>
      <c r="K18" s="43">
        <f>+G18+J18</f>
        <v>1</v>
      </c>
      <c r="L18" s="14"/>
    </row>
    <row r="19" spans="2:12" ht="36.75" thickBot="1" x14ac:dyDescent="0.3">
      <c r="B19" s="1098"/>
      <c r="C19" s="110"/>
      <c r="D19" s="41" t="s">
        <v>550</v>
      </c>
      <c r="E19" s="7"/>
      <c r="F19" s="7">
        <v>1</v>
      </c>
      <c r="G19" s="43">
        <v>1</v>
      </c>
      <c r="H19" s="7"/>
      <c r="I19" s="7"/>
      <c r="J19" s="43">
        <f>+H19+I19</f>
        <v>0</v>
      </c>
      <c r="K19" s="43">
        <f>+G19+J19</f>
        <v>1</v>
      </c>
      <c r="L19" s="14"/>
    </row>
    <row r="20" spans="2:12" ht="36.75" thickBot="1" x14ac:dyDescent="0.3">
      <c r="B20" s="1098"/>
      <c r="C20" s="110"/>
      <c r="D20" s="41" t="s">
        <v>551</v>
      </c>
      <c r="E20" s="7"/>
      <c r="F20" s="7">
        <v>1</v>
      </c>
      <c r="G20" s="43">
        <v>1</v>
      </c>
      <c r="H20" s="7"/>
      <c r="I20" s="7"/>
      <c r="J20" s="43">
        <f>+H20+I20</f>
        <v>0</v>
      </c>
      <c r="K20" s="43">
        <f>+G20+J20</f>
        <v>1</v>
      </c>
      <c r="L20" s="14"/>
    </row>
    <row r="21" spans="2:12" ht="36.75" thickBot="1" x14ac:dyDescent="0.3">
      <c r="B21" s="1098"/>
      <c r="C21" s="110"/>
      <c r="D21" s="41" t="s">
        <v>526</v>
      </c>
      <c r="E21" s="198" t="str">
        <f>IFERROR(E20/E19,"N.A.")</f>
        <v>N.A.</v>
      </c>
      <c r="F21" s="198">
        <f t="shared" ref="F21:K21" si="0">IFERROR(F20/F19,"N.A.")</f>
        <v>1</v>
      </c>
      <c r="G21" s="198">
        <f t="shared" si="0"/>
        <v>1</v>
      </c>
      <c r="H21" s="198" t="str">
        <f t="shared" si="0"/>
        <v>N.A.</v>
      </c>
      <c r="I21" s="198" t="str">
        <f t="shared" si="0"/>
        <v>N.A.</v>
      </c>
      <c r="J21" s="146" t="str">
        <f t="shared" si="0"/>
        <v>N.A.</v>
      </c>
      <c r="K21" s="146">
        <f t="shared" si="0"/>
        <v>1</v>
      </c>
      <c r="L21" s="14"/>
    </row>
    <row r="22" spans="2:12" x14ac:dyDescent="0.25">
      <c r="B22" s="1098"/>
      <c r="C22" s="104"/>
      <c r="D22" s="1044"/>
      <c r="E22" s="1045"/>
      <c r="F22" s="1045"/>
      <c r="G22" s="1045"/>
      <c r="H22" s="1045"/>
      <c r="I22" s="1045"/>
      <c r="J22" s="1045"/>
      <c r="K22" s="1045"/>
      <c r="L22" s="1088"/>
    </row>
    <row r="23" spans="2:12" x14ac:dyDescent="0.25">
      <c r="B23" s="1098"/>
      <c r="C23" s="104"/>
      <c r="D23" s="1041" t="s">
        <v>246</v>
      </c>
      <c r="E23" s="1042"/>
      <c r="F23" s="1042"/>
      <c r="G23" s="1042"/>
      <c r="H23" s="1042"/>
      <c r="I23" s="1042"/>
      <c r="J23" s="1042"/>
      <c r="K23" s="1042"/>
      <c r="L23" s="1089"/>
    </row>
    <row r="24" spans="2:12" x14ac:dyDescent="0.25">
      <c r="B24" s="1098"/>
      <c r="C24" s="104"/>
      <c r="D24" s="1041" t="s">
        <v>552</v>
      </c>
      <c r="E24" s="1042"/>
      <c r="F24" s="1042"/>
      <c r="G24" s="1042"/>
      <c r="H24" s="1042"/>
      <c r="I24" s="1042"/>
      <c r="J24" s="1042"/>
      <c r="K24" s="1042"/>
      <c r="L24" s="1089"/>
    </row>
    <row r="25" spans="2:12" ht="15.75" thickBot="1" x14ac:dyDescent="0.3">
      <c r="B25" s="1098"/>
      <c r="C25" s="104"/>
      <c r="D25" s="1072" t="s">
        <v>340</v>
      </c>
      <c r="E25" s="1073"/>
      <c r="F25" s="1073"/>
      <c r="G25" s="1073"/>
      <c r="H25" s="1073"/>
      <c r="I25" s="1073"/>
      <c r="J25" s="1073"/>
      <c r="K25" s="1073"/>
      <c r="L25" s="1090"/>
    </row>
    <row r="26" spans="2:12" ht="21" customHeight="1" x14ac:dyDescent="0.25">
      <c r="B26" s="1098"/>
      <c r="C26" s="1111" t="s">
        <v>19</v>
      </c>
      <c r="D26" s="1092" t="s">
        <v>270</v>
      </c>
      <c r="E26" s="1119" t="s">
        <v>518</v>
      </c>
      <c r="F26" s="1119" t="s">
        <v>519</v>
      </c>
      <c r="G26" s="1119" t="s">
        <v>520</v>
      </c>
      <c r="H26" s="214" t="s">
        <v>473</v>
      </c>
      <c r="I26" s="214" t="s">
        <v>475</v>
      </c>
      <c r="J26" s="1119" t="s">
        <v>274</v>
      </c>
      <c r="K26" s="1119" t="s">
        <v>275</v>
      </c>
      <c r="L26" s="1119" t="s">
        <v>55</v>
      </c>
    </row>
    <row r="27" spans="2:12" ht="15.75" thickBot="1" x14ac:dyDescent="0.3">
      <c r="B27" s="1098"/>
      <c r="C27" s="1112"/>
      <c r="D27" s="1093"/>
      <c r="E27" s="1120"/>
      <c r="F27" s="1120"/>
      <c r="G27" s="1120"/>
      <c r="H27" s="215" t="s">
        <v>474</v>
      </c>
      <c r="I27" s="215" t="s">
        <v>476</v>
      </c>
      <c r="J27" s="1120"/>
      <c r="K27" s="1120"/>
      <c r="L27" s="1120"/>
    </row>
    <row r="28" spans="2:12" ht="15.75" thickBot="1" x14ac:dyDescent="0.3">
      <c r="B28" s="1098"/>
      <c r="C28" s="382"/>
      <c r="D28" s="31" t="s">
        <v>2046</v>
      </c>
      <c r="E28" s="31" t="s">
        <v>2047</v>
      </c>
      <c r="F28" s="31" t="s">
        <v>2048</v>
      </c>
      <c r="G28" s="31" t="s">
        <v>2049</v>
      </c>
      <c r="H28" s="220"/>
      <c r="I28" s="220"/>
      <c r="J28" s="220"/>
      <c r="K28" s="220"/>
      <c r="L28" s="220"/>
    </row>
    <row r="29" spans="2:12" ht="15.75" thickBot="1" x14ac:dyDescent="0.3">
      <c r="B29" s="1098"/>
      <c r="C29" s="382"/>
      <c r="D29" s="31"/>
      <c r="E29" s="31"/>
      <c r="F29" s="31"/>
      <c r="G29" s="31"/>
      <c r="H29" s="220"/>
      <c r="I29" s="220"/>
      <c r="J29" s="220"/>
      <c r="K29" s="220"/>
      <c r="L29" s="220"/>
    </row>
    <row r="30" spans="2:12" ht="15.75" thickBot="1" x14ac:dyDescent="0.3">
      <c r="B30" s="1098"/>
      <c r="C30" s="382"/>
      <c r="D30" s="31"/>
      <c r="E30" s="31"/>
      <c r="F30" s="31"/>
      <c r="G30" s="31"/>
      <c r="H30" s="220"/>
      <c r="I30" s="220"/>
      <c r="J30" s="220"/>
      <c r="K30" s="220"/>
      <c r="L30" s="220"/>
    </row>
    <row r="31" spans="2:12" ht="15.75" thickBot="1" x14ac:dyDescent="0.3">
      <c r="B31" s="1098"/>
      <c r="C31" s="382"/>
      <c r="D31" s="31"/>
      <c r="E31" s="31"/>
      <c r="F31" s="31"/>
      <c r="G31" s="31"/>
      <c r="H31" s="220"/>
      <c r="I31" s="220"/>
      <c r="J31" s="220"/>
      <c r="K31" s="220"/>
      <c r="L31" s="220"/>
    </row>
    <row r="32" spans="2:12" ht="15.75" thickBot="1" x14ac:dyDescent="0.3">
      <c r="B32" s="1098"/>
      <c r="C32" s="382"/>
      <c r="D32" s="31"/>
      <c r="E32" s="31"/>
      <c r="F32" s="31"/>
      <c r="G32" s="31"/>
      <c r="H32" s="220"/>
      <c r="I32" s="220"/>
      <c r="J32" s="220"/>
      <c r="K32" s="220"/>
      <c r="L32" s="220"/>
    </row>
    <row r="33" spans="2:12" ht="15.75" thickBot="1" x14ac:dyDescent="0.3">
      <c r="B33" s="1098"/>
      <c r="C33" s="382"/>
      <c r="D33" s="31"/>
      <c r="E33" s="31"/>
      <c r="F33" s="31"/>
      <c r="G33" s="31"/>
      <c r="H33" s="220"/>
      <c r="I33" s="220"/>
      <c r="J33" s="220"/>
      <c r="K33" s="220"/>
      <c r="L33" s="220"/>
    </row>
    <row r="34" spans="2:12" ht="15.75" thickBot="1" x14ac:dyDescent="0.3">
      <c r="B34" s="1098"/>
      <c r="C34" s="382"/>
      <c r="D34" s="31"/>
      <c r="E34" s="31"/>
      <c r="F34" s="31"/>
      <c r="G34" s="31"/>
      <c r="H34" s="220"/>
      <c r="I34" s="220"/>
      <c r="J34" s="220"/>
      <c r="K34" s="220"/>
      <c r="L34" s="220"/>
    </row>
    <row r="35" spans="2:12" ht="15.75" thickBot="1" x14ac:dyDescent="0.3">
      <c r="B35" s="1098"/>
      <c r="C35" s="382"/>
      <c r="D35" s="31"/>
      <c r="E35" s="31"/>
      <c r="F35" s="31"/>
      <c r="G35" s="31"/>
      <c r="H35" s="220"/>
      <c r="I35" s="220"/>
      <c r="J35" s="220"/>
      <c r="K35" s="220"/>
      <c r="L35" s="220"/>
    </row>
    <row r="36" spans="2:12" ht="15.75" thickBot="1" x14ac:dyDescent="0.3">
      <c r="B36" s="1098"/>
      <c r="C36" s="382"/>
      <c r="D36" s="31"/>
      <c r="E36" s="31"/>
      <c r="F36" s="31"/>
      <c r="G36" s="31"/>
      <c r="H36" s="220"/>
      <c r="I36" s="220"/>
      <c r="J36" s="220"/>
      <c r="K36" s="220"/>
      <c r="L36" s="220"/>
    </row>
    <row r="37" spans="2:12" ht="15.75" thickBot="1" x14ac:dyDescent="0.3">
      <c r="B37" s="1078"/>
      <c r="C37" s="111"/>
      <c r="D37" s="27"/>
      <c r="E37" s="40" t="s">
        <v>151</v>
      </c>
      <c r="F37" s="27"/>
      <c r="G37" s="27"/>
      <c r="H37" s="203">
        <f>SUM(H28:H36)</f>
        <v>0</v>
      </c>
      <c r="I37" s="203">
        <f>SUM(I28:I36)</f>
        <v>0</v>
      </c>
      <c r="J37" s="203">
        <f>SUM(J28:J36)</f>
        <v>0</v>
      </c>
      <c r="K37" s="203">
        <f>SUM(K28:K36)</f>
        <v>0</v>
      </c>
      <c r="L37" s="220"/>
    </row>
    <row r="38" spans="2:12" ht="36" customHeight="1" thickBot="1" x14ac:dyDescent="0.3">
      <c r="B38" s="73" t="s">
        <v>34</v>
      </c>
      <c r="C38" s="109"/>
      <c r="D38" s="1033" t="s">
        <v>553</v>
      </c>
      <c r="E38" s="1034"/>
      <c r="F38" s="1034"/>
      <c r="G38" s="1034"/>
      <c r="H38" s="1034"/>
      <c r="I38" s="1034"/>
      <c r="J38" s="1034"/>
      <c r="K38" s="1034"/>
      <c r="L38" s="1091"/>
    </row>
    <row r="39" spans="2:12" ht="24" customHeight="1" thickBot="1" x14ac:dyDescent="0.3">
      <c r="B39" s="73" t="s">
        <v>36</v>
      </c>
      <c r="C39" s="109"/>
      <c r="D39" s="1033" t="s">
        <v>554</v>
      </c>
      <c r="E39" s="1034"/>
      <c r="F39" s="1034"/>
      <c r="G39" s="1034"/>
      <c r="H39" s="1034"/>
      <c r="I39" s="1034"/>
      <c r="J39" s="1034"/>
      <c r="K39" s="1034"/>
      <c r="L39" s="1091"/>
    </row>
    <row r="40" spans="2:12" ht="15.75" thickBot="1" x14ac:dyDescent="0.3">
      <c r="B40" s="2"/>
      <c r="C40" s="77"/>
      <c r="D40" s="6"/>
      <c r="E40" s="6"/>
      <c r="F40" s="6"/>
      <c r="G40" s="6"/>
      <c r="H40" s="6"/>
      <c r="I40" s="6"/>
      <c r="J40" s="6"/>
      <c r="K40" s="6"/>
    </row>
    <row r="41" spans="2:12" ht="24" customHeight="1" thickBot="1" x14ac:dyDescent="0.3">
      <c r="B41" s="1030" t="s">
        <v>38</v>
      </c>
      <c r="C41" s="1031"/>
      <c r="D41" s="1031"/>
      <c r="E41" s="1032"/>
      <c r="F41" s="6"/>
      <c r="G41" s="6"/>
      <c r="H41" s="6"/>
      <c r="I41" s="6"/>
      <c r="J41" s="6"/>
      <c r="K41" s="6"/>
    </row>
    <row r="42" spans="2:12" ht="15.75" thickBot="1" x14ac:dyDescent="0.3">
      <c r="B42" s="1027">
        <v>1</v>
      </c>
      <c r="C42" s="95"/>
      <c r="D42" s="49" t="s">
        <v>39</v>
      </c>
      <c r="E42" s="31" t="s">
        <v>2032</v>
      </c>
      <c r="F42" s="6"/>
      <c r="G42" s="6"/>
      <c r="H42" s="6"/>
      <c r="I42" s="6"/>
      <c r="J42" s="6"/>
      <c r="K42" s="6"/>
    </row>
    <row r="43" spans="2:12" ht="15.75" thickBot="1" x14ac:dyDescent="0.3">
      <c r="B43" s="1028"/>
      <c r="C43" s="95"/>
      <c r="D43" s="41" t="s">
        <v>40</v>
      </c>
      <c r="E43" s="31" t="s">
        <v>2033</v>
      </c>
      <c r="F43" s="6"/>
      <c r="G43" s="6"/>
      <c r="H43" s="6"/>
      <c r="I43" s="6"/>
      <c r="J43" s="6"/>
      <c r="K43" s="6"/>
    </row>
    <row r="44" spans="2:12" ht="15.75" thickBot="1" x14ac:dyDescent="0.3">
      <c r="B44" s="1028"/>
      <c r="C44" s="95"/>
      <c r="D44" s="41" t="s">
        <v>41</v>
      </c>
      <c r="E44" s="31" t="s">
        <v>2018</v>
      </c>
      <c r="F44" s="6"/>
      <c r="G44" s="6"/>
      <c r="H44" s="6"/>
      <c r="I44" s="6"/>
      <c r="J44" s="6"/>
      <c r="K44" s="6"/>
    </row>
    <row r="45" spans="2:12" ht="15.75" thickBot="1" x14ac:dyDescent="0.3">
      <c r="B45" s="1028"/>
      <c r="C45" s="95"/>
      <c r="D45" s="41" t="s">
        <v>42</v>
      </c>
      <c r="E45" s="31" t="s">
        <v>2019</v>
      </c>
      <c r="F45" s="6"/>
      <c r="G45" s="6"/>
      <c r="H45" s="6"/>
      <c r="I45" s="6"/>
      <c r="J45" s="6"/>
      <c r="K45" s="6"/>
    </row>
    <row r="46" spans="2:12" ht="15.75" thickBot="1" x14ac:dyDescent="0.3">
      <c r="B46" s="1028"/>
      <c r="C46" s="95"/>
      <c r="D46" s="41" t="s">
        <v>43</v>
      </c>
      <c r="E46" s="31" t="s">
        <v>2020</v>
      </c>
      <c r="F46" s="6"/>
      <c r="G46" s="6"/>
      <c r="H46" s="6"/>
      <c r="I46" s="6"/>
      <c r="J46" s="6"/>
      <c r="K46" s="6"/>
    </row>
    <row r="47" spans="2:12" ht="15.75" thickBot="1" x14ac:dyDescent="0.3">
      <c r="B47" s="1028"/>
      <c r="C47" s="95"/>
      <c r="D47" s="41" t="s">
        <v>44</v>
      </c>
      <c r="E47" s="31">
        <v>5748960</v>
      </c>
      <c r="F47" s="6"/>
      <c r="G47" s="6"/>
      <c r="H47" s="6"/>
      <c r="I47" s="6"/>
      <c r="J47" s="6"/>
      <c r="K47" s="6"/>
    </row>
    <row r="48" spans="2:12" ht="15.75" thickBot="1" x14ac:dyDescent="0.3">
      <c r="B48" s="1029"/>
      <c r="C48" s="3"/>
      <c r="D48" s="41" t="s">
        <v>45</v>
      </c>
      <c r="E48" s="31" t="s">
        <v>2045</v>
      </c>
      <c r="F48" s="6"/>
      <c r="G48" s="6"/>
      <c r="H48" s="6"/>
      <c r="I48" s="6"/>
      <c r="J48" s="6"/>
      <c r="K48" s="6"/>
    </row>
    <row r="49" spans="2:11" ht="15.75" thickBot="1" x14ac:dyDescent="0.3">
      <c r="B49" s="2"/>
      <c r="C49" s="77"/>
      <c r="D49" s="6"/>
      <c r="E49" s="6"/>
      <c r="F49" s="6"/>
      <c r="G49" s="6"/>
      <c r="H49" s="6"/>
      <c r="I49" s="6"/>
      <c r="J49" s="6"/>
      <c r="K49" s="6"/>
    </row>
    <row r="50" spans="2:11" ht="15.75" thickBot="1" x14ac:dyDescent="0.3">
      <c r="B50" s="1030" t="s">
        <v>46</v>
      </c>
      <c r="C50" s="1031"/>
      <c r="D50" s="1031"/>
      <c r="E50" s="1032"/>
      <c r="F50" s="6"/>
      <c r="G50" s="6"/>
      <c r="H50" s="6"/>
      <c r="I50" s="6"/>
      <c r="J50" s="6"/>
      <c r="K50" s="6"/>
    </row>
    <row r="51" spans="2:11" ht="15.75" thickBot="1" x14ac:dyDescent="0.3">
      <c r="B51" s="1027">
        <v>1</v>
      </c>
      <c r="C51" s="95"/>
      <c r="D51" s="49" t="s">
        <v>39</v>
      </c>
      <c r="E51" s="512" t="s">
        <v>47</v>
      </c>
      <c r="F51" s="6"/>
      <c r="G51" s="6"/>
      <c r="H51" s="6"/>
      <c r="I51" s="6"/>
      <c r="J51" s="6"/>
      <c r="K51" s="6"/>
    </row>
    <row r="52" spans="2:11" ht="15.75" thickBot="1" x14ac:dyDescent="0.3">
      <c r="B52" s="1028"/>
      <c r="C52" s="95"/>
      <c r="D52" s="41" t="s">
        <v>40</v>
      </c>
      <c r="E52" s="512" t="s">
        <v>48</v>
      </c>
      <c r="F52" s="6"/>
      <c r="G52" s="6"/>
      <c r="H52" s="6"/>
      <c r="I52" s="6"/>
      <c r="J52" s="6"/>
      <c r="K52" s="6"/>
    </row>
    <row r="53" spans="2:11" ht="15.75" thickBot="1" x14ac:dyDescent="0.3">
      <c r="B53" s="1028"/>
      <c r="C53" s="95"/>
      <c r="D53" s="41" t="s">
        <v>41</v>
      </c>
      <c r="E53" s="318"/>
      <c r="F53" s="6"/>
      <c r="G53" s="6"/>
      <c r="H53" s="6"/>
      <c r="I53" s="6"/>
      <c r="J53" s="6"/>
      <c r="K53" s="6"/>
    </row>
    <row r="54" spans="2:11" ht="15.75" thickBot="1" x14ac:dyDescent="0.3">
      <c r="B54" s="1028"/>
      <c r="C54" s="95"/>
      <c r="D54" s="41" t="s">
        <v>42</v>
      </c>
      <c r="E54" s="318"/>
      <c r="F54" s="6"/>
      <c r="G54" s="6"/>
      <c r="H54" s="6"/>
      <c r="I54" s="6"/>
      <c r="J54" s="6"/>
      <c r="K54" s="6"/>
    </row>
    <row r="55" spans="2:11" ht="15.75" thickBot="1" x14ac:dyDescent="0.3">
      <c r="B55" s="1028"/>
      <c r="C55" s="95"/>
      <c r="D55" s="41" t="s">
        <v>43</v>
      </c>
      <c r="E55" s="318"/>
      <c r="F55" s="6"/>
      <c r="G55" s="6"/>
      <c r="H55" s="6"/>
      <c r="I55" s="6"/>
      <c r="J55" s="6"/>
      <c r="K55" s="6"/>
    </row>
    <row r="56" spans="2:11" ht="15.75" thickBot="1" x14ac:dyDescent="0.3">
      <c r="B56" s="1028"/>
      <c r="C56" s="95"/>
      <c r="D56" s="41" t="s">
        <v>44</v>
      </c>
      <c r="E56" s="318"/>
      <c r="F56" s="6"/>
      <c r="G56" s="6"/>
      <c r="H56" s="6"/>
      <c r="I56" s="6"/>
      <c r="J56" s="6"/>
      <c r="K56" s="6"/>
    </row>
    <row r="57" spans="2:11" ht="15.75" thickBot="1" x14ac:dyDescent="0.3">
      <c r="B57" s="1029"/>
      <c r="C57" s="3"/>
      <c r="D57" s="41" t="s">
        <v>45</v>
      </c>
      <c r="E57" s="318"/>
      <c r="F57" s="6"/>
      <c r="G57" s="6"/>
      <c r="H57" s="6"/>
      <c r="I57" s="6"/>
      <c r="J57" s="6"/>
      <c r="K57" s="6"/>
    </row>
    <row r="58" spans="2:11" ht="15.75" thickBot="1" x14ac:dyDescent="0.3">
      <c r="B58" s="2"/>
      <c r="C58" s="77"/>
      <c r="D58" s="6"/>
      <c r="E58" s="6"/>
      <c r="F58" s="6"/>
      <c r="G58" s="6"/>
      <c r="H58" s="6"/>
      <c r="I58" s="6"/>
      <c r="J58" s="6"/>
      <c r="K58" s="6"/>
    </row>
    <row r="59" spans="2:11" ht="15" customHeight="1" thickBot="1" x14ac:dyDescent="0.3">
      <c r="B59" s="122" t="s">
        <v>49</v>
      </c>
      <c r="C59" s="123"/>
      <c r="D59" s="123"/>
      <c r="E59" s="124"/>
      <c r="G59" s="6"/>
      <c r="H59" s="6"/>
      <c r="I59" s="6"/>
      <c r="J59" s="6"/>
      <c r="K59" s="6"/>
    </row>
    <row r="60" spans="2:11" ht="24.75" thickBot="1" x14ac:dyDescent="0.3">
      <c r="B60" s="48" t="s">
        <v>50</v>
      </c>
      <c r="C60" s="41" t="s">
        <v>51</v>
      </c>
      <c r="D60" s="41" t="s">
        <v>52</v>
      </c>
      <c r="E60" s="41" t="s">
        <v>53</v>
      </c>
      <c r="F60" s="6"/>
      <c r="G60" s="6"/>
      <c r="H60" s="6"/>
      <c r="I60" s="6"/>
      <c r="J60" s="6"/>
    </row>
    <row r="61" spans="2:11" ht="72.75" thickBot="1" x14ac:dyDescent="0.3">
      <c r="B61" s="50">
        <v>42401</v>
      </c>
      <c r="C61" s="41">
        <v>0.01</v>
      </c>
      <c r="D61" s="51" t="s">
        <v>555</v>
      </c>
      <c r="E61" s="41"/>
      <c r="F61" s="6"/>
      <c r="G61" s="6"/>
      <c r="H61" s="6"/>
      <c r="I61" s="6"/>
      <c r="J61" s="6"/>
    </row>
    <row r="62" spans="2:11" ht="15.75" thickBot="1" x14ac:dyDescent="0.3">
      <c r="B62" s="4"/>
      <c r="C62" s="96"/>
      <c r="D62" s="6"/>
      <c r="E62" s="6"/>
      <c r="F62" s="6"/>
      <c r="G62" s="6"/>
      <c r="H62" s="6"/>
      <c r="I62" s="6"/>
      <c r="J62" s="6"/>
      <c r="K62" s="6"/>
    </row>
    <row r="63" spans="2:11" x14ac:dyDescent="0.25">
      <c r="B63" s="137" t="s">
        <v>55</v>
      </c>
      <c r="C63" s="97"/>
      <c r="D63" s="6"/>
      <c r="E63" s="6"/>
      <c r="F63" s="6"/>
      <c r="G63" s="6"/>
      <c r="H63" s="6"/>
      <c r="I63" s="6"/>
      <c r="J63" s="6"/>
      <c r="K63" s="6"/>
    </row>
    <row r="64" spans="2:11" ht="81" customHeight="1" x14ac:dyDescent="0.25">
      <c r="B64" s="1113" t="s">
        <v>556</v>
      </c>
      <c r="C64" s="1114"/>
      <c r="D64" s="1115"/>
      <c r="E64" s="6"/>
      <c r="F64" s="6"/>
      <c r="G64" s="6"/>
      <c r="H64" s="6"/>
      <c r="I64" s="6"/>
      <c r="J64" s="6"/>
      <c r="K64" s="6"/>
    </row>
    <row r="65" spans="2:11" x14ac:dyDescent="0.25">
      <c r="B65" s="1116"/>
      <c r="C65" s="1117"/>
      <c r="D65" s="1118"/>
      <c r="E65" s="6"/>
      <c r="F65" s="6"/>
      <c r="G65" s="6"/>
      <c r="H65" s="6"/>
      <c r="I65" s="6"/>
      <c r="J65" s="6"/>
      <c r="K65" s="6"/>
    </row>
    <row r="66" spans="2:11" x14ac:dyDescent="0.25">
      <c r="B66" s="2"/>
      <c r="C66" s="77"/>
      <c r="D66" s="6"/>
      <c r="E66" s="6"/>
      <c r="F66" s="6"/>
      <c r="G66" s="6"/>
      <c r="H66" s="6"/>
      <c r="I66" s="6"/>
      <c r="J66" s="6"/>
      <c r="K66" s="6"/>
    </row>
    <row r="67" spans="2:11" ht="15.75" thickBot="1" x14ac:dyDescent="0.3">
      <c r="B67" s="6"/>
      <c r="D67" s="6"/>
      <c r="E67" s="6"/>
      <c r="F67" s="6"/>
      <c r="G67" s="6"/>
      <c r="H67" s="6"/>
      <c r="I67" s="6"/>
      <c r="J67" s="6"/>
      <c r="K67" s="6"/>
    </row>
    <row r="68" spans="2:11" ht="24.75" thickBot="1" x14ac:dyDescent="0.3">
      <c r="B68" s="52" t="s">
        <v>450</v>
      </c>
      <c r="C68" s="98"/>
      <c r="D68" s="6"/>
      <c r="E68" s="6"/>
      <c r="F68" s="6"/>
      <c r="G68" s="6"/>
      <c r="H68" s="6"/>
      <c r="I68" s="6"/>
      <c r="J68" s="6"/>
      <c r="K68" s="6"/>
    </row>
    <row r="69" spans="2:11" ht="15.75" thickBot="1" x14ac:dyDescent="0.3">
      <c r="B69" s="38"/>
      <c r="C69" s="89"/>
      <c r="D69" s="6"/>
      <c r="E69" s="6"/>
      <c r="F69" s="6"/>
      <c r="G69" s="6"/>
      <c r="H69" s="6"/>
      <c r="I69" s="6"/>
      <c r="J69" s="6"/>
      <c r="K69" s="6"/>
    </row>
    <row r="70" spans="2:11" ht="84.75" thickBot="1" x14ac:dyDescent="0.3">
      <c r="B70" s="53" t="s">
        <v>57</v>
      </c>
      <c r="C70" s="99"/>
      <c r="D70" s="44" t="s">
        <v>527</v>
      </c>
      <c r="E70" s="6"/>
      <c r="F70" s="6"/>
      <c r="G70" s="6"/>
      <c r="H70" s="6"/>
      <c r="I70" s="6"/>
      <c r="J70" s="6"/>
      <c r="K70" s="6"/>
    </row>
    <row r="71" spans="2:11" x14ac:dyDescent="0.25">
      <c r="B71" s="1027" t="s">
        <v>59</v>
      </c>
      <c r="C71" s="95"/>
      <c r="D71" s="54" t="s">
        <v>60</v>
      </c>
      <c r="E71" s="6"/>
      <c r="F71" s="6"/>
      <c r="G71" s="6"/>
      <c r="H71" s="6"/>
      <c r="I71" s="6"/>
      <c r="J71" s="6"/>
      <c r="K71" s="6"/>
    </row>
    <row r="72" spans="2:11" ht="120" x14ac:dyDescent="0.25">
      <c r="B72" s="1028"/>
      <c r="C72" s="95"/>
      <c r="D72" s="47" t="s">
        <v>528</v>
      </c>
      <c r="E72" s="6"/>
      <c r="F72" s="6"/>
      <c r="G72" s="6"/>
      <c r="H72" s="6"/>
      <c r="I72" s="6"/>
      <c r="J72" s="6"/>
      <c r="K72" s="6"/>
    </row>
    <row r="73" spans="2:11" x14ac:dyDescent="0.25">
      <c r="B73" s="1028"/>
      <c r="C73" s="95"/>
      <c r="D73" s="54" t="s">
        <v>63</v>
      </c>
      <c r="E73" s="6"/>
      <c r="F73" s="6"/>
      <c r="G73" s="6"/>
      <c r="H73" s="6"/>
      <c r="I73" s="6"/>
      <c r="J73" s="6"/>
      <c r="K73" s="6"/>
    </row>
    <row r="74" spans="2:11" x14ac:dyDescent="0.25">
      <c r="B74" s="1028"/>
      <c r="C74" s="95"/>
      <c r="D74" s="47" t="s">
        <v>165</v>
      </c>
      <c r="E74" s="6"/>
      <c r="F74" s="6"/>
      <c r="G74" s="6"/>
      <c r="H74" s="6"/>
      <c r="I74" s="6"/>
      <c r="J74" s="6"/>
      <c r="K74" s="6"/>
    </row>
    <row r="75" spans="2:11" ht="24" x14ac:dyDescent="0.25">
      <c r="B75" s="1028"/>
      <c r="C75" s="95"/>
      <c r="D75" s="47" t="s">
        <v>529</v>
      </c>
      <c r="E75" s="6"/>
      <c r="F75" s="6"/>
      <c r="G75" s="6"/>
      <c r="H75" s="6"/>
      <c r="I75" s="6"/>
      <c r="J75" s="6"/>
      <c r="K75" s="6"/>
    </row>
    <row r="76" spans="2:11" x14ac:dyDescent="0.25">
      <c r="B76" s="1028"/>
      <c r="C76" s="95"/>
      <c r="D76" s="47" t="s">
        <v>530</v>
      </c>
      <c r="E76" s="6"/>
      <c r="F76" s="6"/>
      <c r="G76" s="6"/>
      <c r="H76" s="6"/>
      <c r="I76" s="6"/>
      <c r="J76" s="6"/>
      <c r="K76" s="6"/>
    </row>
    <row r="77" spans="2:11" ht="24" x14ac:dyDescent="0.25">
      <c r="B77" s="1028"/>
      <c r="C77" s="95"/>
      <c r="D77" s="47" t="s">
        <v>531</v>
      </c>
      <c r="E77" s="6"/>
      <c r="F77" s="6"/>
      <c r="G77" s="6"/>
      <c r="H77" s="6"/>
      <c r="I77" s="6"/>
      <c r="J77" s="6"/>
      <c r="K77" s="6"/>
    </row>
    <row r="78" spans="2:11" ht="24" x14ac:dyDescent="0.25">
      <c r="B78" s="1028"/>
      <c r="C78" s="95"/>
      <c r="D78" s="47" t="s">
        <v>532</v>
      </c>
      <c r="E78" s="6"/>
      <c r="F78" s="6"/>
      <c r="G78" s="6"/>
      <c r="H78" s="6"/>
      <c r="I78" s="6"/>
      <c r="J78" s="6"/>
      <c r="K78" s="6"/>
    </row>
    <row r="79" spans="2:11" ht="24" x14ac:dyDescent="0.25">
      <c r="B79" s="1028"/>
      <c r="C79" s="95"/>
      <c r="D79" s="47" t="s">
        <v>533</v>
      </c>
      <c r="E79" s="6"/>
      <c r="F79" s="6"/>
      <c r="G79" s="6"/>
      <c r="H79" s="6"/>
      <c r="I79" s="6"/>
      <c r="J79" s="6"/>
      <c r="K79" s="6"/>
    </row>
    <row r="80" spans="2:11" x14ac:dyDescent="0.25">
      <c r="B80" s="1028"/>
      <c r="C80" s="95"/>
      <c r="D80" s="54" t="s">
        <v>288</v>
      </c>
      <c r="E80" s="6"/>
      <c r="F80" s="6"/>
      <c r="G80" s="6"/>
      <c r="H80" s="6"/>
      <c r="I80" s="6"/>
      <c r="J80" s="6"/>
      <c r="K80" s="6"/>
    </row>
    <row r="81" spans="2:11" ht="36" x14ac:dyDescent="0.25">
      <c r="B81" s="1028"/>
      <c r="C81" s="95"/>
      <c r="D81" s="47" t="s">
        <v>353</v>
      </c>
      <c r="E81" s="6"/>
      <c r="F81" s="6"/>
      <c r="G81" s="6"/>
      <c r="H81" s="6"/>
      <c r="I81" s="6"/>
      <c r="J81" s="6"/>
      <c r="K81" s="6"/>
    </row>
    <row r="82" spans="2:11" ht="36" x14ac:dyDescent="0.25">
      <c r="B82" s="1028"/>
      <c r="C82" s="95"/>
      <c r="D82" s="47" t="s">
        <v>534</v>
      </c>
      <c r="E82" s="6"/>
      <c r="F82" s="6"/>
      <c r="G82" s="6"/>
      <c r="H82" s="6"/>
      <c r="I82" s="6"/>
      <c r="J82" s="6"/>
      <c r="K82" s="6"/>
    </row>
    <row r="83" spans="2:11" ht="84.75" thickBot="1" x14ac:dyDescent="0.3">
      <c r="B83" s="1029"/>
      <c r="C83" s="3"/>
      <c r="D83" s="41" t="s">
        <v>535</v>
      </c>
      <c r="E83" s="6"/>
      <c r="F83" s="6"/>
      <c r="G83" s="6"/>
      <c r="H83" s="6"/>
      <c r="I83" s="6"/>
      <c r="J83" s="6"/>
      <c r="K83" s="6"/>
    </row>
    <row r="84" spans="2:11" ht="24.75" thickBot="1" x14ac:dyDescent="0.3">
      <c r="B84" s="48" t="s">
        <v>72</v>
      </c>
      <c r="C84" s="3"/>
      <c r="D84" s="41"/>
      <c r="E84" s="6"/>
      <c r="F84" s="6"/>
      <c r="G84" s="6"/>
      <c r="H84" s="6"/>
      <c r="I84" s="6"/>
      <c r="J84" s="6"/>
      <c r="K84" s="6"/>
    </row>
    <row r="85" spans="2:11" ht="84" x14ac:dyDescent="0.25">
      <c r="B85" s="1027" t="s">
        <v>73</v>
      </c>
      <c r="C85" s="95"/>
      <c r="D85" s="47" t="s">
        <v>536</v>
      </c>
      <c r="E85" s="6"/>
      <c r="F85" s="6"/>
      <c r="G85" s="6"/>
      <c r="H85" s="6"/>
      <c r="I85" s="6"/>
      <c r="J85" s="6"/>
      <c r="K85" s="6"/>
    </row>
    <row r="86" spans="2:11" ht="96" x14ac:dyDescent="0.25">
      <c r="B86" s="1028"/>
      <c r="C86" s="95"/>
      <c r="D86" s="47" t="s">
        <v>537</v>
      </c>
      <c r="E86" s="6"/>
      <c r="F86" s="6"/>
      <c r="G86" s="6"/>
      <c r="H86" s="6"/>
      <c r="I86" s="6"/>
      <c r="J86" s="6"/>
      <c r="K86" s="6"/>
    </row>
    <row r="87" spans="2:11" ht="132" x14ac:dyDescent="0.25">
      <c r="B87" s="1028"/>
      <c r="C87" s="95"/>
      <c r="D87" s="47" t="s">
        <v>538</v>
      </c>
      <c r="E87" s="6"/>
      <c r="F87" s="6"/>
      <c r="G87" s="6"/>
      <c r="H87" s="6"/>
      <c r="I87" s="6"/>
      <c r="J87" s="6"/>
      <c r="K87" s="6"/>
    </row>
    <row r="88" spans="2:11" ht="144.75" thickBot="1" x14ac:dyDescent="0.3">
      <c r="B88" s="1029"/>
      <c r="C88" s="3"/>
      <c r="D88" s="41" t="s">
        <v>539</v>
      </c>
      <c r="E88" s="6"/>
      <c r="F88" s="6"/>
      <c r="G88" s="6"/>
      <c r="H88" s="6"/>
      <c r="I88" s="6"/>
      <c r="J88" s="6"/>
      <c r="K88" s="6"/>
    </row>
    <row r="89" spans="2:11" ht="24" x14ac:dyDescent="0.25">
      <c r="B89" s="1027" t="s">
        <v>90</v>
      </c>
      <c r="C89" s="95"/>
      <c r="D89" s="54" t="s">
        <v>526</v>
      </c>
      <c r="E89" s="6"/>
      <c r="F89" s="6"/>
      <c r="G89" s="6"/>
      <c r="H89" s="6"/>
      <c r="I89" s="6"/>
      <c r="J89" s="6"/>
      <c r="K89" s="6"/>
    </row>
    <row r="90" spans="2:11" x14ac:dyDescent="0.25">
      <c r="B90" s="1028"/>
      <c r="C90" s="95"/>
      <c r="D90" s="47" t="s">
        <v>497</v>
      </c>
      <c r="E90" s="6"/>
      <c r="F90" s="6"/>
      <c r="G90" s="6"/>
      <c r="H90" s="6"/>
      <c r="I90" s="6"/>
      <c r="J90" s="6"/>
      <c r="K90" s="6"/>
    </row>
    <row r="91" spans="2:11" x14ac:dyDescent="0.25">
      <c r="B91" s="1028"/>
      <c r="C91" s="95"/>
      <c r="D91" s="47" t="s">
        <v>91</v>
      </c>
      <c r="E91" s="6"/>
      <c r="F91" s="6"/>
      <c r="G91" s="6"/>
      <c r="H91" s="6"/>
      <c r="I91" s="6"/>
      <c r="J91" s="6"/>
      <c r="K91" s="6"/>
    </row>
    <row r="92" spans="2:11" ht="37.5" x14ac:dyDescent="0.25">
      <c r="B92" s="1028"/>
      <c r="C92" s="95"/>
      <c r="D92" s="47" t="s">
        <v>540</v>
      </c>
      <c r="E92" s="6"/>
      <c r="F92" s="6"/>
      <c r="G92" s="6"/>
      <c r="H92" s="6"/>
      <c r="I92" s="6"/>
      <c r="J92" s="6"/>
      <c r="K92" s="6"/>
    </row>
    <row r="93" spans="2:11" ht="37.5" x14ac:dyDescent="0.25">
      <c r="B93" s="1028"/>
      <c r="C93" s="95"/>
      <c r="D93" s="47" t="s">
        <v>541</v>
      </c>
      <c r="E93" s="6"/>
      <c r="F93" s="6"/>
      <c r="G93" s="6"/>
      <c r="H93" s="6"/>
      <c r="I93" s="6"/>
      <c r="J93" s="6"/>
      <c r="K93" s="6"/>
    </row>
    <row r="94" spans="2:11" ht="37.5" x14ac:dyDescent="0.25">
      <c r="B94" s="1028"/>
      <c r="C94" s="95"/>
      <c r="D94" s="47" t="s">
        <v>542</v>
      </c>
      <c r="E94" s="6"/>
      <c r="F94" s="6"/>
      <c r="G94" s="6"/>
      <c r="H94" s="6"/>
      <c r="I94" s="6"/>
      <c r="J94" s="6"/>
      <c r="K94" s="6"/>
    </row>
    <row r="95" spans="2:11" ht="84" x14ac:dyDescent="0.25">
      <c r="B95" s="1028"/>
      <c r="C95" s="95"/>
      <c r="D95" s="55" t="s">
        <v>235</v>
      </c>
      <c r="E95" s="6"/>
      <c r="F95" s="6"/>
      <c r="G95" s="6"/>
      <c r="H95" s="6"/>
      <c r="I95" s="6"/>
      <c r="J95" s="6"/>
      <c r="K95" s="6"/>
    </row>
    <row r="96" spans="2:11" x14ac:dyDescent="0.25">
      <c r="B96" s="1028"/>
      <c r="C96" s="95"/>
      <c r="D96" s="54" t="s">
        <v>246</v>
      </c>
      <c r="E96" s="6"/>
      <c r="F96" s="6"/>
      <c r="G96" s="6"/>
      <c r="H96" s="6"/>
      <c r="I96" s="6"/>
      <c r="J96" s="6"/>
      <c r="K96" s="6"/>
    </row>
    <row r="97" spans="2:11" ht="24" x14ac:dyDescent="0.25">
      <c r="B97" s="1028"/>
      <c r="C97" s="95"/>
      <c r="D97" s="54" t="s">
        <v>543</v>
      </c>
      <c r="E97" s="6"/>
      <c r="F97" s="6"/>
      <c r="G97" s="6"/>
      <c r="H97" s="6"/>
      <c r="I97" s="6"/>
      <c r="J97" s="6"/>
      <c r="K97" s="6"/>
    </row>
    <row r="98" spans="2:11" x14ac:dyDescent="0.25">
      <c r="B98" s="1028"/>
      <c r="C98" s="95"/>
      <c r="D98" s="17"/>
      <c r="E98" s="6"/>
      <c r="F98" s="6"/>
      <c r="G98" s="6"/>
      <c r="H98" s="6"/>
      <c r="I98" s="6"/>
      <c r="J98" s="6"/>
      <c r="K98" s="6"/>
    </row>
    <row r="99" spans="2:11" x14ac:dyDescent="0.25">
      <c r="B99" s="1028"/>
      <c r="C99" s="95"/>
      <c r="D99" s="47" t="s">
        <v>91</v>
      </c>
      <c r="E99" s="6"/>
      <c r="F99" s="6"/>
      <c r="G99" s="6"/>
      <c r="H99" s="6"/>
      <c r="I99" s="6"/>
      <c r="J99" s="6"/>
      <c r="K99" s="6"/>
    </row>
    <row r="100" spans="2:11" ht="49.5" x14ac:dyDescent="0.25">
      <c r="B100" s="1028"/>
      <c r="C100" s="95"/>
      <c r="D100" s="47" t="s">
        <v>544</v>
      </c>
      <c r="E100" s="6"/>
      <c r="F100" s="6"/>
      <c r="G100" s="6"/>
      <c r="H100" s="6"/>
      <c r="I100" s="6"/>
      <c r="J100" s="6"/>
      <c r="K100" s="6"/>
    </row>
    <row r="101" spans="2:11" ht="50.25" thickBot="1" x14ac:dyDescent="0.3">
      <c r="B101" s="1029"/>
      <c r="C101" s="3"/>
      <c r="D101" s="41" t="s">
        <v>545</v>
      </c>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sheetData>
  <sheetProtection insertRows="0"/>
  <mergeCells count="38">
    <mergeCell ref="A1:P1"/>
    <mergeCell ref="A2:P2"/>
    <mergeCell ref="A3:P3"/>
    <mergeCell ref="A4:D4"/>
    <mergeCell ref="A5:P5"/>
    <mergeCell ref="D23:L23"/>
    <mergeCell ref="D24:L24"/>
    <mergeCell ref="D25:L25"/>
    <mergeCell ref="K16:K17"/>
    <mergeCell ref="C26:C27"/>
    <mergeCell ref="D26:D27"/>
    <mergeCell ref="E26:E27"/>
    <mergeCell ref="F26:F27"/>
    <mergeCell ref="G26:G27"/>
    <mergeCell ref="J26:J27"/>
    <mergeCell ref="H16:J16"/>
    <mergeCell ref="L26:L27"/>
    <mergeCell ref="B71:B83"/>
    <mergeCell ref="B85:B88"/>
    <mergeCell ref="B89:B101"/>
    <mergeCell ref="D16:D17"/>
    <mergeCell ref="E16:G16"/>
    <mergeCell ref="D38:L38"/>
    <mergeCell ref="D39:L39"/>
    <mergeCell ref="B41:E41"/>
    <mergeCell ref="B42:B48"/>
    <mergeCell ref="B50:E50"/>
    <mergeCell ref="B51:B57"/>
    <mergeCell ref="B64:D65"/>
    <mergeCell ref="K26:K27"/>
    <mergeCell ref="B15:B37"/>
    <mergeCell ref="D15:L15"/>
    <mergeCell ref="D22:L22"/>
    <mergeCell ref="B10:D10"/>
    <mergeCell ref="F10:S10"/>
    <mergeCell ref="F11:S11"/>
    <mergeCell ref="E12:R12"/>
    <mergeCell ref="E13:R13"/>
  </mergeCells>
  <conditionalFormatting sqref="F10">
    <cfRule type="notContainsBlanks" dxfId="74" priority="4">
      <formula>LEN(TRIM(F10))&gt;0</formula>
    </cfRule>
  </conditionalFormatting>
  <conditionalFormatting sqref="F11:S11">
    <cfRule type="expression" dxfId="73" priority="2">
      <formula>E11="NO SE REPORTA"</formula>
    </cfRule>
    <cfRule type="expression" dxfId="72" priority="3">
      <formula>E10="NO APLICA"</formula>
    </cfRule>
  </conditionalFormatting>
  <conditionalFormatting sqref="E12:R12">
    <cfRule type="expression" dxfId="7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8:F20 H18:I20">
      <formula1>0</formula1>
    </dataValidation>
    <dataValidation type="whole" operator="greaterThanOrEqual" allowBlank="1" showInputMessage="1" showErrorMessage="1" errorTitle="ERROR" error="Valor en PESOS (sin centavos)" sqref="H28:K36">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abSelected="1" zoomScale="98" zoomScaleNormal="98" workbookViewId="0">
      <selection activeCell="N17" sqref="N1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557</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108"/>
      <c r="D7" s="6"/>
      <c r="E7" s="18"/>
      <c r="F7" s="6" t="s">
        <v>129</v>
      </c>
      <c r="G7" s="6"/>
      <c r="H7" s="6"/>
      <c r="I7" s="6"/>
      <c r="J7" s="6"/>
      <c r="K7" s="6"/>
    </row>
    <row r="8" spans="1:21" ht="15.75" thickBot="1" x14ac:dyDescent="0.3">
      <c r="B8" s="181" t="s">
        <v>1183</v>
      </c>
      <c r="C8" s="224">
        <v>2020</v>
      </c>
      <c r="D8" s="422" t="str">
        <f>IF(E10="NO APLICA","NO APLICA",IF(E11="NO SE REPORTA","SIN INFORMACION",+E22))</f>
        <v>SIN INFORMACION</v>
      </c>
      <c r="E8" s="225"/>
      <c r="F8" s="6" t="s">
        <v>130</v>
      </c>
      <c r="G8" s="6"/>
      <c r="H8" s="6"/>
      <c r="I8" s="6"/>
      <c r="J8" s="6"/>
      <c r="K8" s="6"/>
    </row>
    <row r="9" spans="1:21" x14ac:dyDescent="0.25">
      <c r="B9" s="513" t="s">
        <v>1184</v>
      </c>
      <c r="C9" s="89"/>
      <c r="D9" s="6"/>
      <c r="E9" s="6"/>
      <c r="F9" s="6"/>
      <c r="G9" s="6"/>
      <c r="H9" s="6"/>
      <c r="I9" s="6"/>
      <c r="J9" s="6"/>
      <c r="K9" s="6"/>
    </row>
    <row r="10" spans="1:21" s="416" customFormat="1" x14ac:dyDescent="0.25">
      <c r="A10" s="248"/>
      <c r="B10" s="991" t="s">
        <v>1238</v>
      </c>
      <c r="C10" s="991"/>
      <c r="D10" s="991"/>
      <c r="E10" s="519" t="s">
        <v>1235</v>
      </c>
      <c r="F10" s="1205" t="s">
        <v>2116</v>
      </c>
      <c r="G10" s="1206"/>
      <c r="H10" s="1206"/>
      <c r="I10" s="1206"/>
      <c r="J10" s="1206"/>
      <c r="K10" s="1206"/>
      <c r="L10" s="1206"/>
      <c r="M10" s="1206"/>
      <c r="N10" s="1206"/>
      <c r="O10" s="1206"/>
      <c r="P10" s="1206"/>
      <c r="Q10" s="1206"/>
      <c r="R10" s="1206"/>
      <c r="S10" s="1206"/>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1236</v>
      </c>
      <c r="F11" s="992" t="s">
        <v>2116</v>
      </c>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t="s">
        <v>2110</v>
      </c>
      <c r="F13" s="996"/>
      <c r="G13" s="996"/>
      <c r="H13" s="996"/>
      <c r="I13" s="996"/>
      <c r="J13" s="996"/>
      <c r="K13" s="996"/>
      <c r="L13" s="996"/>
      <c r="M13" s="996"/>
      <c r="N13" s="996"/>
      <c r="O13" s="996"/>
      <c r="P13" s="996"/>
      <c r="Q13" s="996"/>
      <c r="R13" s="997"/>
    </row>
    <row r="14" spans="1:21" s="416" customFormat="1" ht="6.95" customHeight="1" thickBot="1" x14ac:dyDescent="0.3">
      <c r="B14" s="513"/>
      <c r="C14" s="89"/>
      <c r="D14" s="6"/>
      <c r="E14" s="6"/>
      <c r="F14" s="6"/>
      <c r="G14" s="6"/>
      <c r="H14" s="6"/>
      <c r="I14" s="6"/>
      <c r="J14" s="6"/>
      <c r="K14" s="6"/>
    </row>
    <row r="15" spans="1:21" ht="15.6" customHeight="1" thickTop="1" thickBot="1" x14ac:dyDescent="0.3">
      <c r="B15" s="1075" t="s">
        <v>2</v>
      </c>
      <c r="C15" s="90"/>
      <c r="D15" s="1038" t="s">
        <v>336</v>
      </c>
      <c r="E15" s="1039"/>
      <c r="F15" s="1039"/>
      <c r="G15" s="1039"/>
      <c r="H15" s="1039"/>
      <c r="I15" s="1039"/>
      <c r="J15" s="1039"/>
      <c r="K15" s="1040"/>
    </row>
    <row r="16" spans="1:21" ht="15.75" thickBot="1" x14ac:dyDescent="0.3">
      <c r="B16" s="1076"/>
      <c r="C16" s="95"/>
      <c r="D16" s="44" t="s">
        <v>150</v>
      </c>
      <c r="E16" s="67" t="s">
        <v>20</v>
      </c>
      <c r="F16" s="67" t="s">
        <v>21</v>
      </c>
      <c r="G16" s="67" t="s">
        <v>22</v>
      </c>
      <c r="H16" s="421" t="s">
        <v>23</v>
      </c>
      <c r="I16" s="420"/>
      <c r="J16" s="6"/>
      <c r="K16" s="22"/>
    </row>
    <row r="17" spans="2:11" ht="36.75" thickBot="1" x14ac:dyDescent="0.3">
      <c r="B17" s="1076"/>
      <c r="C17" s="95"/>
      <c r="D17" s="41" t="s">
        <v>576</v>
      </c>
      <c r="E17" s="199"/>
      <c r="F17" s="199"/>
      <c r="G17" s="199"/>
      <c r="H17" s="199"/>
      <c r="I17" s="420"/>
      <c r="J17" s="6"/>
      <c r="K17" s="22"/>
    </row>
    <row r="18" spans="2:11" ht="24.75" thickBot="1" x14ac:dyDescent="0.3">
      <c r="B18" s="1076"/>
      <c r="C18" s="95"/>
      <c r="D18" s="41" t="s">
        <v>577</v>
      </c>
      <c r="E18" s="199"/>
      <c r="F18" s="199"/>
      <c r="G18" s="199"/>
      <c r="H18" s="482"/>
      <c r="I18" s="420"/>
      <c r="J18" s="6"/>
      <c r="K18" s="22"/>
    </row>
    <row r="19" spans="2:11" ht="15.75" thickBot="1" x14ac:dyDescent="0.3">
      <c r="B19" s="1076"/>
      <c r="C19" s="95"/>
      <c r="D19" s="41" t="s">
        <v>578</v>
      </c>
      <c r="E19" s="199"/>
      <c r="F19" s="199"/>
      <c r="G19" s="199"/>
      <c r="H19" s="482"/>
      <c r="I19" s="420"/>
      <c r="J19" s="6"/>
      <c r="K19" s="22"/>
    </row>
    <row r="20" spans="2:11" ht="15.75" thickBot="1" x14ac:dyDescent="0.3">
      <c r="B20" s="1076"/>
      <c r="C20" s="95"/>
      <c r="D20" s="41" t="s">
        <v>579</v>
      </c>
      <c r="E20" s="199"/>
      <c r="F20" s="199"/>
      <c r="G20" s="199"/>
      <c r="H20" s="482"/>
      <c r="I20" s="420"/>
      <c r="J20" s="6"/>
      <c r="K20" s="22"/>
    </row>
    <row r="21" spans="2:11" ht="15.75" thickBot="1" x14ac:dyDescent="0.3">
      <c r="B21" s="1076"/>
      <c r="C21" s="95"/>
      <c r="D21" s="41" t="s">
        <v>151</v>
      </c>
      <c r="E21" s="148">
        <f>SUM(E18:E20)</f>
        <v>0</v>
      </c>
      <c r="F21" s="148">
        <f>SUM(F18:F20)</f>
        <v>0</v>
      </c>
      <c r="G21" s="148">
        <f>SUM(G18:G20)</f>
        <v>0</v>
      </c>
      <c r="H21" s="148">
        <f>SUM(H18:H20)</f>
        <v>0</v>
      </c>
      <c r="I21" s="420"/>
      <c r="J21" s="6"/>
      <c r="K21" s="22"/>
    </row>
    <row r="22" spans="2:11" s="416" customFormat="1" ht="36.75" thickBot="1" x14ac:dyDescent="0.3">
      <c r="B22" s="1076"/>
      <c r="C22" s="132"/>
      <c r="D22" s="53" t="s">
        <v>557</v>
      </c>
      <c r="E22" s="149" t="e">
        <f>+E21/E17</f>
        <v>#DIV/0!</v>
      </c>
      <c r="F22" s="149" t="e">
        <f>+F21/F17</f>
        <v>#DIV/0!</v>
      </c>
      <c r="G22" s="149" t="e">
        <f>+G21/G17</f>
        <v>#DIV/0!</v>
      </c>
      <c r="H22" s="149" t="e">
        <f>+H21/H17</f>
        <v>#DIV/0!</v>
      </c>
      <c r="I22" s="420"/>
      <c r="J22" s="6"/>
      <c r="K22" s="22"/>
    </row>
    <row r="23" spans="2:11" x14ac:dyDescent="0.25">
      <c r="B23" s="1076"/>
      <c r="C23" s="93"/>
      <c r="D23" s="1041" t="s">
        <v>246</v>
      </c>
      <c r="E23" s="1042"/>
      <c r="F23" s="1042"/>
      <c r="G23" s="1042"/>
      <c r="H23" s="1042"/>
      <c r="I23" s="1042"/>
      <c r="J23" s="1042"/>
      <c r="K23" s="1043"/>
    </row>
    <row r="24" spans="2:11" x14ac:dyDescent="0.25">
      <c r="B24" s="1076"/>
      <c r="C24" s="93"/>
      <c r="D24" s="1041" t="s">
        <v>580</v>
      </c>
      <c r="E24" s="1042"/>
      <c r="F24" s="1042"/>
      <c r="G24" s="1042"/>
      <c r="H24" s="1042"/>
      <c r="I24" s="1042"/>
      <c r="J24" s="1042"/>
      <c r="K24" s="1043"/>
    </row>
    <row r="25" spans="2:11" ht="15.75" thickBot="1" x14ac:dyDescent="0.3">
      <c r="B25" s="1076"/>
      <c r="C25" s="93"/>
      <c r="D25" s="1072" t="s">
        <v>340</v>
      </c>
      <c r="E25" s="1073"/>
      <c r="F25" s="1073"/>
      <c r="G25" s="1073"/>
      <c r="H25" s="1073"/>
      <c r="I25" s="1073"/>
      <c r="J25" s="1073"/>
      <c r="K25" s="1074"/>
    </row>
    <row r="26" spans="2:11" ht="57" thickBot="1" x14ac:dyDescent="0.3">
      <c r="B26" s="440"/>
      <c r="C26" s="99" t="s">
        <v>19</v>
      </c>
      <c r="D26" s="67" t="s">
        <v>270</v>
      </c>
      <c r="E26" s="67" t="s">
        <v>581</v>
      </c>
      <c r="F26" s="67" t="s">
        <v>582</v>
      </c>
      <c r="G26" s="67" t="s">
        <v>343</v>
      </c>
      <c r="H26" s="67" t="s">
        <v>344</v>
      </c>
      <c r="I26" s="67" t="s">
        <v>274</v>
      </c>
      <c r="J26" s="67" t="s">
        <v>275</v>
      </c>
      <c r="K26" s="446" t="s">
        <v>55</v>
      </c>
    </row>
    <row r="27" spans="2:11" ht="15.75" thickBot="1" x14ac:dyDescent="0.3">
      <c r="B27" s="440"/>
      <c r="C27" s="3">
        <v>1</v>
      </c>
      <c r="D27" s="31"/>
      <c r="E27" s="483"/>
      <c r="F27" s="220"/>
      <c r="G27" s="220"/>
      <c r="H27" s="220"/>
      <c r="I27" s="220"/>
      <c r="J27" s="220"/>
      <c r="K27" s="220"/>
    </row>
    <row r="28" spans="2:11" ht="15.75" thickBot="1" x14ac:dyDescent="0.3">
      <c r="B28" s="440"/>
      <c r="C28" s="3">
        <v>2</v>
      </c>
      <c r="D28" s="31"/>
      <c r="E28" s="483"/>
      <c r="F28" s="220"/>
      <c r="G28" s="220"/>
      <c r="H28" s="220"/>
      <c r="I28" s="220"/>
      <c r="J28" s="220"/>
      <c r="K28" s="220"/>
    </row>
    <row r="29" spans="2:11" ht="15.75" thickBot="1" x14ac:dyDescent="0.3">
      <c r="B29" s="440"/>
      <c r="C29" s="3">
        <v>3</v>
      </c>
      <c r="D29" s="31"/>
      <c r="E29" s="483"/>
      <c r="F29" s="220"/>
      <c r="G29" s="220"/>
      <c r="H29" s="220"/>
      <c r="I29" s="220"/>
      <c r="J29" s="220"/>
      <c r="K29" s="220"/>
    </row>
    <row r="30" spans="2:11" ht="15.75" thickBot="1" x14ac:dyDescent="0.3">
      <c r="B30" s="440"/>
      <c r="C30" s="3">
        <v>4</v>
      </c>
      <c r="D30" s="31"/>
      <c r="E30" s="31"/>
      <c r="F30" s="220"/>
      <c r="G30" s="220"/>
      <c r="H30" s="220"/>
      <c r="I30" s="220"/>
      <c r="J30" s="220"/>
      <c r="K30" s="220"/>
    </row>
    <row r="31" spans="2:11" ht="15.75" thickBot="1" x14ac:dyDescent="0.3">
      <c r="B31" s="440"/>
      <c r="C31" s="3">
        <v>5</v>
      </c>
      <c r="D31" s="31"/>
      <c r="E31" s="31"/>
      <c r="F31" s="220"/>
      <c r="G31" s="220"/>
      <c r="H31" s="220"/>
      <c r="I31" s="220"/>
      <c r="J31" s="220"/>
      <c r="K31" s="220"/>
    </row>
    <row r="32" spans="2:11" ht="15.75" thickBot="1" x14ac:dyDescent="0.3">
      <c r="B32" s="440"/>
      <c r="C32" s="3">
        <v>6</v>
      </c>
      <c r="D32" s="31"/>
      <c r="E32" s="31"/>
      <c r="F32" s="220"/>
      <c r="G32" s="220"/>
      <c r="H32" s="220"/>
      <c r="I32" s="220"/>
      <c r="J32" s="220"/>
      <c r="K32" s="220"/>
    </row>
    <row r="33" spans="2:11" ht="15.75" thickBot="1" x14ac:dyDescent="0.3">
      <c r="B33" s="441"/>
      <c r="C33" s="3"/>
      <c r="D33" s="41" t="s">
        <v>151</v>
      </c>
      <c r="E33" s="41"/>
      <c r="F33" s="144">
        <f>SUM(F27:F32)</f>
        <v>0</v>
      </c>
      <c r="G33" s="144">
        <f>SUM(G27:G32)</f>
        <v>0</v>
      </c>
      <c r="H33" s="144">
        <f>SUM(H27:H32)</f>
        <v>0</v>
      </c>
      <c r="I33" s="144">
        <f>SUM(I27:I32)</f>
        <v>0</v>
      </c>
      <c r="J33" s="144">
        <f>SUM(J27:J32)</f>
        <v>0</v>
      </c>
      <c r="K33" s="220"/>
    </row>
    <row r="34" spans="2:11" ht="24" customHeight="1" thickBot="1" x14ac:dyDescent="0.3">
      <c r="B34" s="73" t="s">
        <v>34</v>
      </c>
      <c r="C34" s="109"/>
      <c r="D34" s="1033" t="s">
        <v>583</v>
      </c>
      <c r="E34" s="1034"/>
      <c r="F34" s="1034"/>
      <c r="G34" s="1034"/>
      <c r="H34" s="1034"/>
      <c r="I34" s="1034"/>
      <c r="J34" s="1034"/>
      <c r="K34" s="1035"/>
    </row>
    <row r="35" spans="2:11" ht="24" customHeight="1" thickBot="1" x14ac:dyDescent="0.3">
      <c r="B35" s="73" t="s">
        <v>36</v>
      </c>
      <c r="C35" s="109"/>
      <c r="D35" s="1033" t="s">
        <v>346</v>
      </c>
      <c r="E35" s="1034"/>
      <c r="F35" s="1034"/>
      <c r="G35" s="1034"/>
      <c r="H35" s="1034"/>
      <c r="I35" s="1034"/>
      <c r="J35" s="1034"/>
      <c r="K35" s="1035"/>
    </row>
    <row r="36" spans="2:11" ht="15.75" thickBot="1" x14ac:dyDescent="0.3">
      <c r="B36" s="2"/>
      <c r="C36" s="77"/>
      <c r="D36" s="6"/>
      <c r="E36" s="6"/>
      <c r="F36" s="6"/>
      <c r="G36" s="6"/>
      <c r="H36" s="6"/>
      <c r="I36" s="6"/>
      <c r="J36" s="6"/>
      <c r="K36" s="6"/>
    </row>
    <row r="37" spans="2:11" ht="24" customHeight="1" thickBot="1" x14ac:dyDescent="0.3">
      <c r="B37" s="1030" t="s">
        <v>38</v>
      </c>
      <c r="C37" s="1031"/>
      <c r="D37" s="1031"/>
      <c r="E37" s="1032"/>
      <c r="F37" s="6"/>
      <c r="G37" s="6"/>
      <c r="H37" s="6"/>
      <c r="I37" s="6"/>
      <c r="J37" s="6"/>
      <c r="K37" s="6"/>
    </row>
    <row r="38" spans="2:11" ht="15.75" thickBot="1" x14ac:dyDescent="0.3">
      <c r="B38" s="1027">
        <v>1</v>
      </c>
      <c r="C38" s="95"/>
      <c r="D38" s="49" t="s">
        <v>39</v>
      </c>
      <c r="E38" s="31" t="s">
        <v>2032</v>
      </c>
      <c r="F38" s="6"/>
      <c r="G38" s="6"/>
      <c r="H38" s="6"/>
      <c r="I38" s="6"/>
      <c r="J38" s="6"/>
      <c r="K38" s="6"/>
    </row>
    <row r="39" spans="2:11" ht="15.75" thickBot="1" x14ac:dyDescent="0.3">
      <c r="B39" s="1028"/>
      <c r="C39" s="95"/>
      <c r="D39" s="41" t="s">
        <v>40</v>
      </c>
      <c r="E39" s="31" t="s">
        <v>2033</v>
      </c>
      <c r="F39" s="6"/>
      <c r="G39" s="6"/>
      <c r="H39" s="6"/>
      <c r="I39" s="6"/>
      <c r="J39" s="6"/>
      <c r="K39" s="6"/>
    </row>
    <row r="40" spans="2:11" ht="15.75" thickBot="1" x14ac:dyDescent="0.3">
      <c r="B40" s="1028"/>
      <c r="C40" s="95"/>
      <c r="D40" s="41" t="s">
        <v>41</v>
      </c>
      <c r="E40" s="31" t="s">
        <v>2018</v>
      </c>
      <c r="F40" s="6"/>
      <c r="G40" s="6"/>
      <c r="H40" s="6"/>
      <c r="I40" s="6"/>
      <c r="J40" s="6"/>
      <c r="K40" s="6"/>
    </row>
    <row r="41" spans="2:11" ht="15.75" thickBot="1" x14ac:dyDescent="0.3">
      <c r="B41" s="1028"/>
      <c r="C41" s="95"/>
      <c r="D41" s="41" t="s">
        <v>42</v>
      </c>
      <c r="E41" s="31" t="s">
        <v>2019</v>
      </c>
      <c r="F41" s="6"/>
      <c r="G41" s="6"/>
      <c r="H41" s="6"/>
      <c r="I41" s="6"/>
      <c r="J41" s="6"/>
      <c r="K41" s="6"/>
    </row>
    <row r="42" spans="2:11" ht="15.75" thickBot="1" x14ac:dyDescent="0.3">
      <c r="B42" s="1028"/>
      <c r="C42" s="95"/>
      <c r="D42" s="41" t="s">
        <v>43</v>
      </c>
      <c r="E42" s="31" t="s">
        <v>2020</v>
      </c>
      <c r="F42" s="6"/>
      <c r="G42" s="6"/>
      <c r="H42" s="6"/>
      <c r="I42" s="6"/>
      <c r="J42" s="6"/>
      <c r="K42" s="6"/>
    </row>
    <row r="43" spans="2:11" ht="15.75" thickBot="1" x14ac:dyDescent="0.3">
      <c r="B43" s="1028"/>
      <c r="C43" s="95"/>
      <c r="D43" s="41" t="s">
        <v>44</v>
      </c>
      <c r="E43" s="31">
        <v>5748960</v>
      </c>
      <c r="F43" s="6"/>
      <c r="G43" s="6"/>
      <c r="H43" s="6"/>
      <c r="I43" s="6"/>
      <c r="J43" s="6"/>
      <c r="K43" s="6"/>
    </row>
    <row r="44" spans="2:11" ht="15.75" thickBot="1" x14ac:dyDescent="0.3">
      <c r="B44" s="1029"/>
      <c r="C44" s="3"/>
      <c r="D44" s="41" t="s">
        <v>45</v>
      </c>
      <c r="E44" s="31" t="s">
        <v>2045</v>
      </c>
      <c r="F44" s="6"/>
      <c r="G44" s="6"/>
      <c r="H44" s="6"/>
      <c r="I44" s="6"/>
      <c r="J44" s="6"/>
      <c r="K44" s="6"/>
    </row>
    <row r="45" spans="2:11" ht="15.75" thickBot="1" x14ac:dyDescent="0.3">
      <c r="B45" s="2"/>
      <c r="C45" s="77"/>
      <c r="D45" s="6"/>
      <c r="E45" s="6"/>
      <c r="F45" s="6"/>
      <c r="G45" s="6"/>
      <c r="H45" s="6"/>
      <c r="I45" s="6"/>
      <c r="J45" s="6"/>
      <c r="K45" s="6"/>
    </row>
    <row r="46" spans="2:11" ht="15.75" thickBot="1" x14ac:dyDescent="0.3">
      <c r="B46" s="1030" t="s">
        <v>46</v>
      </c>
      <c r="C46" s="1031"/>
      <c r="D46" s="1031"/>
      <c r="E46" s="1032"/>
      <c r="F46" s="6"/>
      <c r="G46" s="6"/>
      <c r="H46" s="6"/>
      <c r="I46" s="6"/>
      <c r="J46" s="6"/>
      <c r="K46" s="6"/>
    </row>
    <row r="47" spans="2:11" ht="15.75" thickBot="1" x14ac:dyDescent="0.3">
      <c r="B47" s="1027">
        <v>1</v>
      </c>
      <c r="C47" s="95"/>
      <c r="D47" s="49" t="s">
        <v>39</v>
      </c>
      <c r="E47" s="448" t="s">
        <v>47</v>
      </c>
      <c r="F47" s="6"/>
      <c r="G47" s="6"/>
      <c r="H47" s="6"/>
      <c r="I47" s="6"/>
      <c r="J47" s="6"/>
      <c r="K47" s="6"/>
    </row>
    <row r="48" spans="2:11" ht="15.75" thickBot="1" x14ac:dyDescent="0.3">
      <c r="B48" s="1028"/>
      <c r="C48" s="95"/>
      <c r="D48" s="41" t="s">
        <v>40</v>
      </c>
      <c r="E48" s="448" t="s">
        <v>160</v>
      </c>
      <c r="F48" s="6"/>
      <c r="G48" s="6"/>
      <c r="H48" s="6"/>
      <c r="I48" s="6"/>
      <c r="J48" s="6"/>
      <c r="K48" s="6"/>
    </row>
    <row r="49" spans="2:11" ht="15.75" thickBot="1" x14ac:dyDescent="0.3">
      <c r="B49" s="1028"/>
      <c r="C49" s="95"/>
      <c r="D49" s="41" t="s">
        <v>41</v>
      </c>
      <c r="E49" s="318"/>
      <c r="F49" s="6"/>
      <c r="G49" s="6"/>
      <c r="H49" s="6"/>
      <c r="I49" s="6"/>
      <c r="J49" s="6"/>
      <c r="K49" s="6"/>
    </row>
    <row r="50" spans="2:11" ht="15.75" thickBot="1" x14ac:dyDescent="0.3">
      <c r="B50" s="1028"/>
      <c r="C50" s="95"/>
      <c r="D50" s="41" t="s">
        <v>42</v>
      </c>
      <c r="E50" s="318"/>
      <c r="F50" s="6"/>
      <c r="G50" s="6"/>
      <c r="H50" s="6"/>
      <c r="I50" s="6"/>
      <c r="J50" s="6"/>
      <c r="K50" s="6"/>
    </row>
    <row r="51" spans="2:11" ht="15.75" thickBot="1" x14ac:dyDescent="0.3">
      <c r="B51" s="1028"/>
      <c r="C51" s="95"/>
      <c r="D51" s="41" t="s">
        <v>43</v>
      </c>
      <c r="E51" s="318"/>
      <c r="F51" s="6"/>
      <c r="G51" s="6"/>
      <c r="H51" s="6"/>
      <c r="I51" s="6"/>
      <c r="J51" s="6"/>
      <c r="K51" s="6"/>
    </row>
    <row r="52" spans="2:11" ht="15.75" thickBot="1" x14ac:dyDescent="0.3">
      <c r="B52" s="1028"/>
      <c r="C52" s="95"/>
      <c r="D52" s="41" t="s">
        <v>44</v>
      </c>
      <c r="E52" s="318"/>
      <c r="F52" s="6"/>
      <c r="G52" s="6"/>
      <c r="H52" s="6"/>
      <c r="I52" s="6"/>
      <c r="J52" s="6"/>
      <c r="K52" s="6"/>
    </row>
    <row r="53" spans="2:11" ht="15.75" thickBot="1" x14ac:dyDescent="0.3">
      <c r="B53" s="1029"/>
      <c r="C53" s="3"/>
      <c r="D53" s="41" t="s">
        <v>45</v>
      </c>
      <c r="E53" s="318"/>
      <c r="F53" s="6"/>
      <c r="G53" s="6"/>
      <c r="H53" s="6"/>
      <c r="I53" s="6"/>
      <c r="J53" s="6"/>
      <c r="K53" s="6"/>
    </row>
    <row r="54" spans="2:11" ht="15.75" thickBot="1" x14ac:dyDescent="0.3">
      <c r="B54" s="2"/>
      <c r="C54" s="77"/>
      <c r="D54" s="6"/>
      <c r="E54" s="6"/>
      <c r="F54" s="6"/>
      <c r="G54" s="6"/>
      <c r="H54" s="6"/>
      <c r="I54" s="6"/>
      <c r="J54" s="6"/>
      <c r="K54" s="6"/>
    </row>
    <row r="55" spans="2:11" ht="15" customHeight="1" thickBot="1" x14ac:dyDescent="0.3">
      <c r="B55" s="126" t="s">
        <v>49</v>
      </c>
      <c r="C55" s="127"/>
      <c r="D55" s="127"/>
      <c r="E55" s="128"/>
      <c r="F55" s="6"/>
      <c r="G55" s="6"/>
      <c r="H55" s="6"/>
      <c r="I55" s="6"/>
      <c r="J55" s="6"/>
      <c r="K55" s="6"/>
    </row>
    <row r="56" spans="2:11" ht="24.75" thickBot="1" x14ac:dyDescent="0.3">
      <c r="B56" s="48" t="s">
        <v>50</v>
      </c>
      <c r="C56" s="41" t="s">
        <v>51</v>
      </c>
      <c r="D56" s="41" t="s">
        <v>52</v>
      </c>
      <c r="E56" s="41" t="s">
        <v>53</v>
      </c>
      <c r="F56" s="6"/>
      <c r="G56" s="6"/>
      <c r="H56" s="6"/>
      <c r="I56" s="6"/>
      <c r="J56" s="6"/>
    </row>
    <row r="57" spans="2:11" ht="72.75" thickBot="1" x14ac:dyDescent="0.3">
      <c r="B57" s="50">
        <v>42401</v>
      </c>
      <c r="C57" s="41">
        <v>0.01</v>
      </c>
      <c r="D57" s="51" t="s">
        <v>584</v>
      </c>
      <c r="E57" s="41"/>
      <c r="F57" s="6"/>
      <c r="G57" s="6"/>
      <c r="H57" s="6"/>
      <c r="I57" s="6"/>
      <c r="J57" s="6"/>
    </row>
    <row r="58" spans="2:11" ht="15.75" thickBot="1" x14ac:dyDescent="0.3">
      <c r="B58" s="4"/>
      <c r="C58" s="96"/>
      <c r="D58" s="6"/>
      <c r="E58" s="6"/>
      <c r="F58" s="6"/>
      <c r="G58" s="6"/>
      <c r="H58" s="6"/>
      <c r="I58" s="6"/>
      <c r="J58" s="6"/>
      <c r="K58" s="6"/>
    </row>
    <row r="59" spans="2:11" x14ac:dyDescent="0.25">
      <c r="B59" s="137" t="s">
        <v>55</v>
      </c>
      <c r="C59" s="97"/>
      <c r="D59" s="6"/>
      <c r="E59" s="6"/>
      <c r="F59" s="6"/>
      <c r="G59" s="6"/>
      <c r="H59" s="6"/>
      <c r="I59" s="6"/>
      <c r="J59" s="6"/>
      <c r="K59" s="6"/>
    </row>
    <row r="60" spans="2:11" x14ac:dyDescent="0.25">
      <c r="B60" s="1009"/>
      <c r="C60" s="1010"/>
      <c r="D60" s="1010"/>
      <c r="E60" s="1011"/>
      <c r="F60" s="6"/>
      <c r="G60" s="6"/>
      <c r="H60" s="6"/>
      <c r="I60" s="6"/>
      <c r="J60" s="6"/>
      <c r="K60" s="6"/>
    </row>
    <row r="61" spans="2:11" x14ac:dyDescent="0.25">
      <c r="B61" s="1012"/>
      <c r="C61" s="1013"/>
      <c r="D61" s="1013"/>
      <c r="E61" s="1014"/>
      <c r="F61" s="6"/>
      <c r="G61" s="6"/>
      <c r="H61" s="6"/>
      <c r="I61" s="6"/>
      <c r="J61" s="6"/>
      <c r="K61" s="6"/>
    </row>
    <row r="62" spans="2:11" x14ac:dyDescent="0.25">
      <c r="B62" s="2"/>
      <c r="C62" s="77"/>
      <c r="D62" s="6"/>
      <c r="E62" s="6"/>
      <c r="F62" s="6"/>
      <c r="G62" s="6"/>
      <c r="H62" s="6"/>
      <c r="I62" s="6"/>
      <c r="J62" s="6"/>
      <c r="K62" s="6"/>
    </row>
    <row r="63" spans="2:11" ht="15.75" thickBot="1" x14ac:dyDescent="0.3">
      <c r="B63" s="6"/>
      <c r="D63" s="6"/>
      <c r="E63" s="6"/>
      <c r="F63" s="6"/>
      <c r="G63" s="6"/>
      <c r="H63" s="6"/>
      <c r="I63" s="6"/>
      <c r="J63" s="6"/>
      <c r="K63" s="6"/>
    </row>
    <row r="64" spans="2:11" ht="24.75" thickBot="1" x14ac:dyDescent="0.3">
      <c r="B64" s="52" t="s">
        <v>450</v>
      </c>
      <c r="C64" s="98"/>
      <c r="D64" s="6"/>
      <c r="E64" s="6"/>
      <c r="F64" s="6"/>
      <c r="G64" s="6"/>
      <c r="H64" s="6"/>
      <c r="I64" s="6"/>
      <c r="J64" s="6"/>
      <c r="K64" s="6"/>
    </row>
    <row r="65" spans="2:11" ht="15.75" thickBot="1" x14ac:dyDescent="0.3">
      <c r="B65" s="38"/>
      <c r="C65" s="89"/>
      <c r="D65" s="6"/>
      <c r="E65" s="6"/>
      <c r="F65" s="6"/>
      <c r="G65" s="6"/>
      <c r="H65" s="6"/>
      <c r="I65" s="6"/>
      <c r="J65" s="6"/>
      <c r="K65" s="6"/>
    </row>
    <row r="66" spans="2:11" ht="72.75" thickBot="1" x14ac:dyDescent="0.3">
      <c r="B66" s="53" t="s">
        <v>57</v>
      </c>
      <c r="C66" s="99"/>
      <c r="D66" s="44" t="s">
        <v>558</v>
      </c>
      <c r="E66" s="6"/>
      <c r="F66" s="6"/>
      <c r="G66" s="6"/>
      <c r="H66" s="6"/>
      <c r="I66" s="6"/>
      <c r="J66" s="6"/>
      <c r="K66" s="6"/>
    </row>
    <row r="67" spans="2:11" x14ac:dyDescent="0.25">
      <c r="B67" s="1027" t="s">
        <v>59</v>
      </c>
      <c r="C67" s="95"/>
      <c r="D67" s="54" t="s">
        <v>60</v>
      </c>
      <c r="E67" s="6"/>
      <c r="F67" s="6"/>
      <c r="G67" s="6"/>
      <c r="H67" s="6"/>
      <c r="I67" s="6"/>
      <c r="J67" s="6"/>
      <c r="K67" s="6"/>
    </row>
    <row r="68" spans="2:11" ht="96" x14ac:dyDescent="0.25">
      <c r="B68" s="1028"/>
      <c r="C68" s="95"/>
      <c r="D68" s="47" t="s">
        <v>559</v>
      </c>
      <c r="E68" s="6"/>
      <c r="F68" s="6"/>
      <c r="G68" s="6"/>
      <c r="H68" s="6"/>
      <c r="I68" s="6"/>
      <c r="J68" s="6"/>
      <c r="K68" s="6"/>
    </row>
    <row r="69" spans="2:11" ht="36" x14ac:dyDescent="0.25">
      <c r="B69" s="1028"/>
      <c r="C69" s="95"/>
      <c r="D69" s="47" t="s">
        <v>560</v>
      </c>
      <c r="E69" s="6"/>
      <c r="F69" s="6"/>
      <c r="G69" s="6"/>
      <c r="H69" s="6"/>
      <c r="I69" s="6"/>
      <c r="J69" s="6"/>
      <c r="K69" s="6"/>
    </row>
    <row r="70" spans="2:11" x14ac:dyDescent="0.25">
      <c r="B70" s="1028"/>
      <c r="C70" s="95"/>
      <c r="D70" s="54" t="s">
        <v>63</v>
      </c>
      <c r="E70" s="6"/>
      <c r="F70" s="6"/>
      <c r="G70" s="6"/>
      <c r="H70" s="6"/>
      <c r="I70" s="6"/>
      <c r="J70" s="6"/>
      <c r="K70" s="6"/>
    </row>
    <row r="71" spans="2:11" x14ac:dyDescent="0.25">
      <c r="B71" s="1028"/>
      <c r="C71" s="95"/>
      <c r="D71" s="47" t="s">
        <v>65</v>
      </c>
      <c r="E71" s="6"/>
      <c r="F71" s="6"/>
      <c r="G71" s="6"/>
      <c r="H71" s="6"/>
      <c r="I71" s="6"/>
      <c r="J71" s="6"/>
      <c r="K71" s="6"/>
    </row>
    <row r="72" spans="2:11" x14ac:dyDescent="0.25">
      <c r="B72" s="1028"/>
      <c r="C72" s="95"/>
      <c r="D72" s="54" t="s">
        <v>288</v>
      </c>
      <c r="E72" s="6"/>
      <c r="F72" s="6"/>
      <c r="G72" s="6"/>
      <c r="H72" s="6"/>
      <c r="I72" s="6"/>
      <c r="J72" s="6"/>
      <c r="K72" s="6"/>
    </row>
    <row r="73" spans="2:11" ht="36" x14ac:dyDescent="0.25">
      <c r="B73" s="1028"/>
      <c r="C73" s="95"/>
      <c r="D73" s="47" t="s">
        <v>453</v>
      </c>
      <c r="E73" s="6"/>
      <c r="F73" s="6"/>
      <c r="G73" s="6"/>
      <c r="H73" s="6"/>
      <c r="I73" s="6"/>
      <c r="J73" s="6"/>
      <c r="K73" s="6"/>
    </row>
    <row r="74" spans="2:11" x14ac:dyDescent="0.25">
      <c r="B74" s="1028"/>
      <c r="C74" s="95"/>
      <c r="D74" s="47" t="s">
        <v>561</v>
      </c>
      <c r="E74" s="6"/>
      <c r="F74" s="6"/>
      <c r="G74" s="6"/>
      <c r="H74" s="6"/>
      <c r="I74" s="6"/>
      <c r="J74" s="6"/>
      <c r="K74" s="6"/>
    </row>
    <row r="75" spans="2:11" ht="15.75" thickBot="1" x14ac:dyDescent="0.3">
      <c r="B75" s="1029"/>
      <c r="C75" s="3"/>
      <c r="D75" s="69"/>
      <c r="E75" s="6"/>
      <c r="F75" s="6"/>
      <c r="G75" s="6"/>
      <c r="H75" s="6"/>
      <c r="I75" s="6"/>
      <c r="J75" s="6"/>
      <c r="K75" s="6"/>
    </row>
    <row r="76" spans="2:11" ht="24.75" thickBot="1" x14ac:dyDescent="0.3">
      <c r="B76" s="48" t="s">
        <v>72</v>
      </c>
      <c r="C76" s="3"/>
      <c r="D76" s="41"/>
      <c r="E76" s="6"/>
      <c r="F76" s="6"/>
      <c r="G76" s="6"/>
      <c r="H76" s="6"/>
      <c r="I76" s="6"/>
      <c r="J76" s="6"/>
      <c r="K76" s="6"/>
    </row>
    <row r="77" spans="2:11" ht="72" x14ac:dyDescent="0.25">
      <c r="B77" s="1027" t="s">
        <v>73</v>
      </c>
      <c r="C77" s="95"/>
      <c r="D77" s="47" t="s">
        <v>562</v>
      </c>
      <c r="E77" s="6"/>
      <c r="F77" s="6"/>
      <c r="G77" s="6"/>
      <c r="H77" s="6"/>
      <c r="I77" s="6"/>
      <c r="J77" s="6"/>
      <c r="K77" s="6"/>
    </row>
    <row r="78" spans="2:11" ht="132" x14ac:dyDescent="0.25">
      <c r="B78" s="1028"/>
      <c r="C78" s="95"/>
      <c r="D78" s="47" t="s">
        <v>563</v>
      </c>
      <c r="E78" s="6"/>
      <c r="F78" s="6"/>
      <c r="G78" s="6"/>
      <c r="H78" s="6"/>
      <c r="I78" s="6"/>
      <c r="J78" s="6"/>
      <c r="K78" s="6"/>
    </row>
    <row r="79" spans="2:11" ht="108" x14ac:dyDescent="0.25">
      <c r="B79" s="1028"/>
      <c r="C79" s="95"/>
      <c r="D79" s="47" t="s">
        <v>564</v>
      </c>
      <c r="E79" s="6"/>
      <c r="F79" s="6"/>
      <c r="G79" s="6"/>
      <c r="H79" s="6"/>
      <c r="I79" s="6"/>
      <c r="J79" s="6"/>
      <c r="K79" s="6"/>
    </row>
    <row r="80" spans="2:11" ht="84" x14ac:dyDescent="0.25">
      <c r="B80" s="1028"/>
      <c r="C80" s="95"/>
      <c r="D80" s="47" t="s">
        <v>565</v>
      </c>
      <c r="E80" s="6"/>
      <c r="F80" s="6"/>
      <c r="G80" s="6"/>
      <c r="H80" s="6"/>
      <c r="I80" s="6"/>
      <c r="J80" s="6"/>
      <c r="K80" s="6"/>
    </row>
    <row r="81" spans="2:11" ht="108" x14ac:dyDescent="0.25">
      <c r="B81" s="1028"/>
      <c r="C81" s="95"/>
      <c r="D81" s="47" t="s">
        <v>566</v>
      </c>
      <c r="E81" s="6"/>
      <c r="F81" s="6"/>
      <c r="G81" s="6"/>
      <c r="H81" s="6"/>
      <c r="I81" s="6"/>
      <c r="J81" s="6"/>
      <c r="K81" s="6"/>
    </row>
    <row r="82" spans="2:11" ht="60" x14ac:dyDescent="0.25">
      <c r="B82" s="1028"/>
      <c r="C82" s="95"/>
      <c r="D82" s="47" t="s">
        <v>567</v>
      </c>
      <c r="E82" s="6"/>
      <c r="F82" s="6"/>
      <c r="G82" s="6"/>
      <c r="H82" s="6"/>
      <c r="I82" s="6"/>
      <c r="J82" s="6"/>
      <c r="K82" s="6"/>
    </row>
    <row r="83" spans="2:11" ht="84.75" thickBot="1" x14ac:dyDescent="0.3">
      <c r="B83" s="1029"/>
      <c r="C83" s="3"/>
      <c r="D83" s="41" t="s">
        <v>568</v>
      </c>
      <c r="E83" s="6"/>
      <c r="F83" s="6"/>
      <c r="G83" s="6"/>
      <c r="H83" s="6"/>
      <c r="I83" s="6"/>
      <c r="J83" s="6"/>
      <c r="K83" s="6"/>
    </row>
    <row r="84" spans="2:11" ht="24" x14ac:dyDescent="0.25">
      <c r="B84" s="1027" t="s">
        <v>90</v>
      </c>
      <c r="C84" s="95"/>
      <c r="D84" s="54" t="s">
        <v>557</v>
      </c>
      <c r="E84" s="6"/>
      <c r="F84" s="6"/>
      <c r="G84" s="6"/>
      <c r="H84" s="6"/>
      <c r="I84" s="6"/>
      <c r="J84" s="6"/>
      <c r="K84" s="6"/>
    </row>
    <row r="85" spans="2:11" x14ac:dyDescent="0.25">
      <c r="B85" s="1028"/>
      <c r="C85" s="95"/>
      <c r="D85" s="17"/>
      <c r="E85" s="6"/>
      <c r="F85" s="6"/>
      <c r="G85" s="6"/>
      <c r="H85" s="6"/>
      <c r="I85" s="6"/>
      <c r="J85" s="6"/>
      <c r="K85" s="6"/>
    </row>
    <row r="86" spans="2:11" x14ac:dyDescent="0.25">
      <c r="B86" s="1028"/>
      <c r="C86" s="95"/>
      <c r="D86" s="47" t="s">
        <v>91</v>
      </c>
      <c r="E86" s="6"/>
      <c r="F86" s="6"/>
      <c r="G86" s="6"/>
      <c r="H86" s="6"/>
      <c r="I86" s="6"/>
      <c r="J86" s="6"/>
      <c r="K86" s="6"/>
    </row>
    <row r="87" spans="2:11" ht="49.5" x14ac:dyDescent="0.25">
      <c r="B87" s="1028"/>
      <c r="C87" s="95"/>
      <c r="D87" s="47" t="s">
        <v>569</v>
      </c>
      <c r="E87" s="6"/>
      <c r="F87" s="6"/>
      <c r="G87" s="6"/>
      <c r="H87" s="6"/>
      <c r="I87" s="6"/>
      <c r="J87" s="6"/>
      <c r="K87" s="6"/>
    </row>
    <row r="88" spans="2:11" ht="37.5" x14ac:dyDescent="0.25">
      <c r="B88" s="1028"/>
      <c r="C88" s="95"/>
      <c r="D88" s="47" t="s">
        <v>570</v>
      </c>
      <c r="E88" s="6"/>
      <c r="F88" s="6"/>
      <c r="G88" s="6"/>
      <c r="H88" s="6"/>
      <c r="I88" s="6"/>
      <c r="J88" s="6"/>
      <c r="K88" s="6"/>
    </row>
    <row r="89" spans="2:11" ht="37.5" x14ac:dyDescent="0.25">
      <c r="B89" s="1028"/>
      <c r="C89" s="95"/>
      <c r="D89" s="47" t="s">
        <v>571</v>
      </c>
      <c r="E89" s="6"/>
      <c r="F89" s="6"/>
      <c r="G89" s="6"/>
      <c r="H89" s="6"/>
      <c r="I89" s="6"/>
      <c r="J89" s="6"/>
      <c r="K89" s="6"/>
    </row>
    <row r="90" spans="2:11" ht="84" x14ac:dyDescent="0.25">
      <c r="B90" s="1028"/>
      <c r="C90" s="95"/>
      <c r="D90" s="55" t="s">
        <v>235</v>
      </c>
      <c r="E90" s="6"/>
      <c r="F90" s="6"/>
      <c r="G90" s="6"/>
      <c r="H90" s="6"/>
      <c r="I90" s="6"/>
      <c r="J90" s="6"/>
      <c r="K90" s="6"/>
    </row>
    <row r="91" spans="2:11" x14ac:dyDescent="0.25">
      <c r="B91" s="1028"/>
      <c r="C91" s="95"/>
      <c r="D91" s="54" t="s">
        <v>246</v>
      </c>
      <c r="E91" s="6"/>
      <c r="F91" s="6"/>
      <c r="G91" s="6"/>
      <c r="H91" s="6"/>
      <c r="I91" s="6"/>
      <c r="J91" s="6"/>
      <c r="K91" s="6"/>
    </row>
    <row r="92" spans="2:11" ht="36" x14ac:dyDescent="0.25">
      <c r="B92" s="1028"/>
      <c r="C92" s="95"/>
      <c r="D92" s="54" t="s">
        <v>572</v>
      </c>
      <c r="E92" s="6"/>
      <c r="F92" s="6"/>
      <c r="G92" s="6"/>
      <c r="H92" s="6"/>
      <c r="I92" s="6"/>
      <c r="J92" s="6"/>
      <c r="K92" s="6"/>
    </row>
    <row r="93" spans="2:11" x14ac:dyDescent="0.25">
      <c r="B93" s="1028"/>
      <c r="C93" s="95"/>
      <c r="D93" s="54" t="s">
        <v>573</v>
      </c>
      <c r="E93" s="6"/>
      <c r="F93" s="6"/>
      <c r="G93" s="6"/>
      <c r="H93" s="6"/>
      <c r="I93" s="6"/>
      <c r="J93" s="6"/>
      <c r="K93" s="6"/>
    </row>
    <row r="94" spans="2:11" x14ac:dyDescent="0.25">
      <c r="B94" s="1028"/>
      <c r="C94" s="95"/>
      <c r="D94" s="17"/>
      <c r="E94" s="6"/>
      <c r="F94" s="6"/>
      <c r="G94" s="6"/>
      <c r="H94" s="6"/>
      <c r="I94" s="6"/>
      <c r="J94" s="6"/>
      <c r="K94" s="6"/>
    </row>
    <row r="95" spans="2:11" x14ac:dyDescent="0.25">
      <c r="B95" s="1028"/>
      <c r="C95" s="95"/>
      <c r="D95" s="47" t="s">
        <v>91</v>
      </c>
      <c r="E95" s="6"/>
      <c r="F95" s="6"/>
      <c r="G95" s="6"/>
      <c r="H95" s="6"/>
      <c r="I95" s="6"/>
      <c r="J95" s="6"/>
      <c r="K95" s="6"/>
    </row>
    <row r="96" spans="2:11" ht="37.5" x14ac:dyDescent="0.25">
      <c r="B96" s="1028"/>
      <c r="C96" s="95"/>
      <c r="D96" s="47" t="s">
        <v>574</v>
      </c>
      <c r="E96" s="6"/>
      <c r="F96" s="6"/>
      <c r="G96" s="6"/>
      <c r="H96" s="6"/>
      <c r="I96" s="6"/>
      <c r="J96" s="6"/>
      <c r="K96" s="6"/>
    </row>
    <row r="97" spans="2:11" ht="62.25" thickBot="1" x14ac:dyDescent="0.3">
      <c r="B97" s="1029"/>
      <c r="C97" s="3"/>
      <c r="D97" s="41" t="s">
        <v>575</v>
      </c>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sheetProtection insertRows="0"/>
  <mergeCells count="25">
    <mergeCell ref="A1:P1"/>
    <mergeCell ref="A2:P2"/>
    <mergeCell ref="A3:P3"/>
    <mergeCell ref="A4:D4"/>
    <mergeCell ref="A5:P5"/>
    <mergeCell ref="B60:E61"/>
    <mergeCell ref="B67:B75"/>
    <mergeCell ref="B77:B83"/>
    <mergeCell ref="B84:B97"/>
    <mergeCell ref="D15:K15"/>
    <mergeCell ref="D23:K23"/>
    <mergeCell ref="D24:K24"/>
    <mergeCell ref="D25:K25"/>
    <mergeCell ref="D34:K34"/>
    <mergeCell ref="D35:K35"/>
    <mergeCell ref="B37:E37"/>
    <mergeCell ref="B38:B44"/>
    <mergeCell ref="B46:E46"/>
    <mergeCell ref="B47:B53"/>
    <mergeCell ref="B15:B25"/>
    <mergeCell ref="B10:D10"/>
    <mergeCell ref="F10:S10"/>
    <mergeCell ref="F11:S11"/>
    <mergeCell ref="E12:R12"/>
    <mergeCell ref="E13:R13"/>
  </mergeCells>
  <conditionalFormatting sqref="F10">
    <cfRule type="notContainsBlanks" dxfId="70" priority="4">
      <formula>LEN(TRIM(F10))&gt;0</formula>
    </cfRule>
  </conditionalFormatting>
  <conditionalFormatting sqref="F11:S11">
    <cfRule type="expression" dxfId="69" priority="2">
      <formula>E11="NO SE REPORTA"</formula>
    </cfRule>
    <cfRule type="expression" dxfId="68" priority="3">
      <formula>E10="NO APLICA"</formula>
    </cfRule>
  </conditionalFormatting>
  <conditionalFormatting sqref="E12:R12">
    <cfRule type="expression" dxfId="67" priority="1">
      <formula>E11="SI SE REPORTA"</formula>
    </cfRule>
  </conditionalFormatting>
  <dataValidations count="4">
    <dataValidation type="whole" operator="greaterThanOrEqual" allowBlank="1" showInputMessage="1" showErrorMessage="1" errorTitle="ERROR" error="Valor en PESOS (sin centavos)" sqref="G27:J32">
      <formula1>0</formula1>
    </dataValidation>
    <dataValidation type="whole" operator="greaterThanOrEqual" allowBlank="1" showInputMessage="1" showErrorMessage="1" errorTitle="ERROR" error="Valor en HECTAREAS (sin decimales)" sqref="F27:F32 E17: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D8" evalError="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8"/>
  <sheetViews>
    <sheetView showGridLines="0" zoomScale="98" zoomScaleNormal="98" workbookViewId="0">
      <selection activeCell="F10" sqref="F10:S10"/>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5" customWidth="1"/>
    <col min="10" max="10" width="33.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585</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79" t="s">
        <v>1183</v>
      </c>
      <c r="C8" s="224">
        <v>2020</v>
      </c>
      <c r="D8" s="229">
        <f>IF(E10="NO APLICA","NO APLICA",IF(E11="NO SE REPORTA","SIN INFORMACION",+I30))</f>
        <v>0</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ht="15" customHeight="1" thickTop="1" x14ac:dyDescent="0.25">
      <c r="B15" s="1036" t="s">
        <v>2</v>
      </c>
      <c r="C15" s="90"/>
      <c r="D15" s="1038" t="s">
        <v>336</v>
      </c>
      <c r="E15" s="1039"/>
      <c r="F15" s="1039"/>
      <c r="G15" s="1039"/>
      <c r="H15" s="1039"/>
      <c r="I15" s="1039"/>
      <c r="J15" s="1039"/>
      <c r="K15" s="1040"/>
    </row>
    <row r="16" spans="1:21" ht="15.75" thickBot="1" x14ac:dyDescent="0.3">
      <c r="B16" s="1037"/>
      <c r="C16" s="93"/>
      <c r="D16" s="1127" t="s">
        <v>616</v>
      </c>
      <c r="E16" s="1128"/>
      <c r="F16" s="1128"/>
      <c r="G16" s="1128"/>
      <c r="H16" s="1128"/>
      <c r="I16" s="1128"/>
      <c r="J16" s="1128"/>
      <c r="K16" s="1129"/>
    </row>
    <row r="17" spans="2:11" ht="15.75" thickBot="1" x14ac:dyDescent="0.3">
      <c r="B17" s="1037"/>
      <c r="C17" s="91" t="s">
        <v>19</v>
      </c>
      <c r="D17" s="39" t="s">
        <v>253</v>
      </c>
      <c r="E17" s="39" t="s">
        <v>20</v>
      </c>
      <c r="F17" s="39" t="s">
        <v>21</v>
      </c>
      <c r="G17" s="39" t="s">
        <v>22</v>
      </c>
      <c r="H17" s="39" t="s">
        <v>23</v>
      </c>
      <c r="I17" s="39" t="s">
        <v>254</v>
      </c>
      <c r="K17" s="22"/>
    </row>
    <row r="18" spans="2:11" ht="24.75" thickBot="1" x14ac:dyDescent="0.3">
      <c r="B18" s="1037"/>
      <c r="C18" s="92" t="s">
        <v>152</v>
      </c>
      <c r="D18" s="41" t="s">
        <v>617</v>
      </c>
      <c r="E18" s="7"/>
      <c r="F18" s="7"/>
      <c r="G18" s="7"/>
      <c r="H18" s="7"/>
      <c r="I18" s="43">
        <f>SUM(E18:H18)</f>
        <v>0</v>
      </c>
      <c r="K18" s="22"/>
    </row>
    <row r="19" spans="2:11" ht="15.75" thickBot="1" x14ac:dyDescent="0.3">
      <c r="B19" s="1037"/>
      <c r="C19" s="93"/>
      <c r="D19" s="1072" t="s">
        <v>618</v>
      </c>
      <c r="E19" s="1073"/>
      <c r="F19" s="1073"/>
      <c r="G19" s="1073"/>
      <c r="H19" s="1073"/>
      <c r="I19" s="1073"/>
      <c r="J19" s="1073"/>
      <c r="K19" s="1074"/>
    </row>
    <row r="20" spans="2:11" ht="15" customHeight="1" thickBot="1" x14ac:dyDescent="0.3">
      <c r="B20" s="440"/>
      <c r="C20" s="1111" t="s">
        <v>19</v>
      </c>
      <c r="D20" s="1027" t="s">
        <v>270</v>
      </c>
      <c r="E20" s="1027" t="s">
        <v>619</v>
      </c>
      <c r="F20" s="1033" t="s">
        <v>620</v>
      </c>
      <c r="G20" s="1034"/>
      <c r="H20" s="1034"/>
      <c r="I20" s="1034"/>
      <c r="J20" s="1035"/>
      <c r="K20" s="117"/>
    </row>
    <row r="21" spans="2:11" ht="34.5" thickBot="1" x14ac:dyDescent="0.3">
      <c r="B21" s="440"/>
      <c r="C21" s="1112"/>
      <c r="D21" s="1029"/>
      <c r="E21" s="1029"/>
      <c r="F21" s="66" t="s">
        <v>621</v>
      </c>
      <c r="G21" s="66" t="s">
        <v>622</v>
      </c>
      <c r="H21" s="66" t="s">
        <v>623</v>
      </c>
      <c r="I21" s="66" t="s">
        <v>624</v>
      </c>
      <c r="J21" s="66" t="s">
        <v>55</v>
      </c>
      <c r="K21" s="118"/>
    </row>
    <row r="22" spans="2:11" ht="36.75" thickBot="1" x14ac:dyDescent="0.3">
      <c r="B22" s="440"/>
      <c r="C22" s="31"/>
      <c r="D22" s="31"/>
      <c r="E22" s="484" t="s">
        <v>625</v>
      </c>
      <c r="F22" s="32"/>
      <c r="G22" s="32"/>
      <c r="H22" s="32"/>
      <c r="I22" s="149">
        <f>+G22*H22</f>
        <v>0</v>
      </c>
      <c r="J22" s="485"/>
      <c r="K22" s="118"/>
    </row>
    <row r="23" spans="2:11" ht="36.75" thickBot="1" x14ac:dyDescent="0.3">
      <c r="B23" s="440"/>
      <c r="C23" s="382"/>
      <c r="D23" s="31"/>
      <c r="E23" s="484" t="s">
        <v>626</v>
      </c>
      <c r="F23" s="32"/>
      <c r="G23" s="32"/>
      <c r="H23" s="32"/>
      <c r="I23" s="149">
        <f t="shared" ref="I23:I29" si="0">+G23*H23</f>
        <v>0</v>
      </c>
      <c r="J23" s="30"/>
      <c r="K23" s="118"/>
    </row>
    <row r="24" spans="2:11" ht="60.75" thickBot="1" x14ac:dyDescent="0.3">
      <c r="B24" s="440"/>
      <c r="C24" s="382"/>
      <c r="D24" s="31"/>
      <c r="E24" s="484" t="s">
        <v>627</v>
      </c>
      <c r="F24" s="32"/>
      <c r="G24" s="32"/>
      <c r="H24" s="32"/>
      <c r="I24" s="149">
        <f t="shared" si="0"/>
        <v>0</v>
      </c>
      <c r="J24" s="30"/>
      <c r="K24" s="118"/>
    </row>
    <row r="25" spans="2:11" ht="36.75" thickBot="1" x14ac:dyDescent="0.3">
      <c r="B25" s="440"/>
      <c r="C25" s="382"/>
      <c r="D25" s="31"/>
      <c r="E25" s="484" t="s">
        <v>628</v>
      </c>
      <c r="F25" s="32"/>
      <c r="G25" s="32"/>
      <c r="H25" s="32"/>
      <c r="I25" s="149">
        <f t="shared" si="0"/>
        <v>0</v>
      </c>
      <c r="J25" s="30"/>
      <c r="K25" s="118"/>
    </row>
    <row r="26" spans="2:11" ht="36.75" thickBot="1" x14ac:dyDescent="0.3">
      <c r="B26" s="440"/>
      <c r="C26" s="382"/>
      <c r="D26" s="31"/>
      <c r="E26" s="484" t="s">
        <v>629</v>
      </c>
      <c r="F26" s="32"/>
      <c r="G26" s="32"/>
      <c r="H26" s="32"/>
      <c r="I26" s="149">
        <f t="shared" si="0"/>
        <v>0</v>
      </c>
      <c r="J26" s="30"/>
      <c r="K26" s="118"/>
    </row>
    <row r="27" spans="2:11" ht="15.75" thickBot="1" x14ac:dyDescent="0.3">
      <c r="B27" s="440"/>
      <c r="C27" s="382"/>
      <c r="D27" s="31"/>
      <c r="E27" s="31"/>
      <c r="F27" s="32"/>
      <c r="G27" s="32"/>
      <c r="H27" s="32"/>
      <c r="I27" s="149">
        <f t="shared" si="0"/>
        <v>0</v>
      </c>
      <c r="J27" s="30"/>
      <c r="K27" s="118"/>
    </row>
    <row r="28" spans="2:11" ht="15.75" thickBot="1" x14ac:dyDescent="0.3">
      <c r="B28" s="440"/>
      <c r="C28" s="382"/>
      <c r="D28" s="31"/>
      <c r="E28" s="31"/>
      <c r="F28" s="32"/>
      <c r="G28" s="32"/>
      <c r="H28" s="32"/>
      <c r="I28" s="149">
        <f t="shared" si="0"/>
        <v>0</v>
      </c>
      <c r="J28" s="30"/>
      <c r="K28" s="118"/>
    </row>
    <row r="29" spans="2:11" ht="15.75" thickBot="1" x14ac:dyDescent="0.3">
      <c r="B29" s="440"/>
      <c r="C29" s="382"/>
      <c r="D29" s="31"/>
      <c r="E29" s="31"/>
      <c r="F29" s="32"/>
      <c r="G29" s="32"/>
      <c r="H29" s="32"/>
      <c r="I29" s="149">
        <f t="shared" si="0"/>
        <v>0</v>
      </c>
      <c r="J29" s="30"/>
      <c r="K29" s="118"/>
    </row>
    <row r="30" spans="2:11" ht="15.75" thickBot="1" x14ac:dyDescent="0.3">
      <c r="B30" s="440"/>
      <c r="C30" s="92"/>
      <c r="D30" s="40" t="s">
        <v>151</v>
      </c>
      <c r="E30" s="40"/>
      <c r="F30" s="40"/>
      <c r="G30" s="40"/>
      <c r="H30" s="209" t="str">
        <f>Formulas!D20</f>
        <v>ERROR: LA SUMA DE LA COLUMNA DEBE SER 100%</v>
      </c>
      <c r="I30" s="149">
        <f>Formulas!E20</f>
        <v>0</v>
      </c>
      <c r="J30" s="41"/>
      <c r="K30" s="119"/>
    </row>
    <row r="31" spans="2:11" ht="15.75" thickBot="1" x14ac:dyDescent="0.3">
      <c r="B31" s="441"/>
      <c r="C31" s="94"/>
      <c r="D31" s="1033" t="s">
        <v>630</v>
      </c>
      <c r="E31" s="1034"/>
      <c r="F31" s="1034"/>
      <c r="G31" s="1034"/>
      <c r="H31" s="1034"/>
      <c r="I31" s="1034"/>
      <c r="J31" s="1034"/>
      <c r="K31" s="1035"/>
    </row>
    <row r="32" spans="2:11" ht="24" customHeight="1" thickBot="1" x14ac:dyDescent="0.3">
      <c r="B32" s="48" t="s">
        <v>34</v>
      </c>
      <c r="C32" s="94"/>
      <c r="D32" s="1033" t="s">
        <v>631</v>
      </c>
      <c r="E32" s="1034"/>
      <c r="F32" s="1034"/>
      <c r="G32" s="1034"/>
      <c r="H32" s="1034"/>
      <c r="I32" s="1034"/>
      <c r="J32" s="1034"/>
      <c r="K32" s="1035"/>
    </row>
    <row r="33" spans="2:11" ht="36" customHeight="1" thickBot="1" x14ac:dyDescent="0.3">
      <c r="B33" s="48" t="s">
        <v>36</v>
      </c>
      <c r="C33" s="94"/>
      <c r="D33" s="1033" t="s">
        <v>632</v>
      </c>
      <c r="E33" s="1034"/>
      <c r="F33" s="1034"/>
      <c r="G33" s="1034"/>
      <c r="H33" s="1034"/>
      <c r="I33" s="1034"/>
      <c r="J33" s="1034"/>
      <c r="K33" s="1035"/>
    </row>
    <row r="34" spans="2:11" ht="15.75" thickBot="1" x14ac:dyDescent="0.3">
      <c r="B34" s="2"/>
      <c r="C34" s="77"/>
      <c r="D34" s="6"/>
      <c r="E34" s="6"/>
      <c r="F34" s="6"/>
      <c r="G34" s="6"/>
      <c r="H34" s="6"/>
      <c r="I34" s="6"/>
      <c r="J34" s="6"/>
      <c r="K34" s="6"/>
    </row>
    <row r="35" spans="2:11" ht="24" customHeight="1" thickBot="1" x14ac:dyDescent="0.3">
      <c r="B35" s="1030" t="s">
        <v>38</v>
      </c>
      <c r="C35" s="1031"/>
      <c r="D35" s="1031"/>
      <c r="E35" s="1032"/>
      <c r="F35" s="6"/>
      <c r="G35" s="6"/>
      <c r="H35" s="6"/>
      <c r="I35" s="6"/>
      <c r="J35" s="6"/>
      <c r="K35" s="6"/>
    </row>
    <row r="36" spans="2:11" ht="15.75" thickBot="1" x14ac:dyDescent="0.3">
      <c r="B36" s="1027">
        <v>1</v>
      </c>
      <c r="C36" s="95"/>
      <c r="D36" s="49" t="s">
        <v>39</v>
      </c>
      <c r="E36" s="31"/>
      <c r="F36" s="6"/>
      <c r="G36" s="6"/>
      <c r="H36" s="6"/>
      <c r="I36" s="6"/>
      <c r="J36" s="6"/>
      <c r="K36" s="6"/>
    </row>
    <row r="37" spans="2:11" ht="15.75" thickBot="1" x14ac:dyDescent="0.3">
      <c r="B37" s="1028"/>
      <c r="C37" s="95"/>
      <c r="D37" s="41" t="s">
        <v>40</v>
      </c>
      <c r="E37" s="31"/>
      <c r="F37" s="6"/>
      <c r="G37" s="6"/>
      <c r="H37" s="6"/>
      <c r="I37" s="6"/>
      <c r="J37" s="6"/>
      <c r="K37" s="6"/>
    </row>
    <row r="38" spans="2:11" ht="15.75" thickBot="1" x14ac:dyDescent="0.3">
      <c r="B38" s="1028"/>
      <c r="C38" s="95"/>
      <c r="D38" s="41" t="s">
        <v>41</v>
      </c>
      <c r="E38" s="31"/>
      <c r="F38" s="6"/>
      <c r="G38" s="6"/>
      <c r="H38" s="6"/>
      <c r="I38" s="6"/>
      <c r="J38" s="6"/>
      <c r="K38" s="6"/>
    </row>
    <row r="39" spans="2:11" ht="15.75" thickBot="1" x14ac:dyDescent="0.3">
      <c r="B39" s="1028"/>
      <c r="C39" s="95"/>
      <c r="D39" s="41" t="s">
        <v>42</v>
      </c>
      <c r="E39" s="31"/>
      <c r="F39" s="6"/>
      <c r="G39" s="6"/>
      <c r="H39" s="6"/>
      <c r="I39" s="6"/>
      <c r="J39" s="6"/>
      <c r="K39" s="6"/>
    </row>
    <row r="40" spans="2:11" ht="15.75" thickBot="1" x14ac:dyDescent="0.3">
      <c r="B40" s="1028"/>
      <c r="C40" s="95"/>
      <c r="D40" s="41" t="s">
        <v>43</v>
      </c>
      <c r="E40" s="31"/>
      <c r="F40" s="6"/>
      <c r="G40" s="6"/>
      <c r="H40" s="6"/>
      <c r="I40" s="6"/>
      <c r="J40" s="6"/>
      <c r="K40" s="6"/>
    </row>
    <row r="41" spans="2:11" ht="15.75" thickBot="1" x14ac:dyDescent="0.3">
      <c r="B41" s="1028"/>
      <c r="C41" s="95"/>
      <c r="D41" s="41" t="s">
        <v>44</v>
      </c>
      <c r="E41" s="31"/>
      <c r="F41" s="6"/>
      <c r="G41" s="6"/>
      <c r="H41" s="6"/>
      <c r="I41" s="6"/>
      <c r="J41" s="6"/>
      <c r="K41" s="6"/>
    </row>
    <row r="42" spans="2:11" ht="15.75" thickBot="1" x14ac:dyDescent="0.3">
      <c r="B42" s="1029"/>
      <c r="C42" s="3"/>
      <c r="D42" s="41" t="s">
        <v>45</v>
      </c>
      <c r="E42" s="31"/>
      <c r="F42" s="6"/>
      <c r="G42" s="6"/>
      <c r="H42" s="6"/>
      <c r="I42" s="6"/>
      <c r="J42" s="6"/>
      <c r="K42" s="6"/>
    </row>
    <row r="43" spans="2:11" ht="15.75" thickBot="1" x14ac:dyDescent="0.3">
      <c r="B43" s="2"/>
      <c r="C43" s="77"/>
      <c r="D43" s="6"/>
      <c r="E43" s="6"/>
      <c r="F43" s="6"/>
      <c r="G43" s="6"/>
      <c r="H43" s="6"/>
      <c r="I43" s="6"/>
      <c r="J43" s="6"/>
      <c r="K43" s="6"/>
    </row>
    <row r="44" spans="2:11" ht="15.75" thickBot="1" x14ac:dyDescent="0.3">
      <c r="B44" s="1030" t="s">
        <v>46</v>
      </c>
      <c r="C44" s="1031"/>
      <c r="D44" s="1031"/>
      <c r="E44" s="1032"/>
      <c r="F44" s="6"/>
      <c r="G44" s="6"/>
      <c r="H44" s="6"/>
      <c r="I44" s="6"/>
      <c r="J44" s="6"/>
      <c r="K44" s="6"/>
    </row>
    <row r="45" spans="2:11" ht="15.75" thickBot="1" x14ac:dyDescent="0.3">
      <c r="B45" s="1027">
        <v>1</v>
      </c>
      <c r="C45" s="95"/>
      <c r="D45" s="49" t="s">
        <v>39</v>
      </c>
      <c r="E45" s="448" t="s">
        <v>47</v>
      </c>
      <c r="F45" s="6"/>
      <c r="G45" s="6"/>
      <c r="H45" s="6"/>
      <c r="I45" s="6"/>
      <c r="J45" s="6"/>
      <c r="K45" s="6"/>
    </row>
    <row r="46" spans="2:11" ht="15.75" thickBot="1" x14ac:dyDescent="0.3">
      <c r="B46" s="1028"/>
      <c r="C46" s="95"/>
      <c r="D46" s="41" t="s">
        <v>40</v>
      </c>
      <c r="E46" s="448" t="s">
        <v>48</v>
      </c>
      <c r="F46" s="6"/>
      <c r="G46" s="6"/>
      <c r="H46" s="6"/>
      <c r="I46" s="6"/>
      <c r="J46" s="6"/>
      <c r="K46" s="6"/>
    </row>
    <row r="47" spans="2:11" ht="15.75" thickBot="1" x14ac:dyDescent="0.3">
      <c r="B47" s="1028"/>
      <c r="C47" s="95"/>
      <c r="D47" s="41" t="s">
        <v>41</v>
      </c>
      <c r="E47" s="318"/>
      <c r="F47" s="6"/>
      <c r="G47" s="6"/>
      <c r="H47" s="6"/>
      <c r="I47" s="6"/>
      <c r="J47" s="6"/>
      <c r="K47" s="6"/>
    </row>
    <row r="48" spans="2:11" ht="15.75" thickBot="1" x14ac:dyDescent="0.3">
      <c r="B48" s="1028"/>
      <c r="C48" s="95"/>
      <c r="D48" s="41" t="s">
        <v>42</v>
      </c>
      <c r="E48" s="318"/>
      <c r="F48" s="6"/>
      <c r="G48" s="6"/>
      <c r="H48" s="6"/>
      <c r="I48" s="6"/>
      <c r="J48" s="6"/>
      <c r="K48" s="6"/>
    </row>
    <row r="49" spans="2:11" ht="15.75" thickBot="1" x14ac:dyDescent="0.3">
      <c r="B49" s="1028"/>
      <c r="C49" s="95"/>
      <c r="D49" s="41" t="s">
        <v>43</v>
      </c>
      <c r="E49" s="318"/>
      <c r="F49" s="6"/>
      <c r="G49" s="6"/>
      <c r="H49" s="6"/>
      <c r="I49" s="6"/>
      <c r="J49" s="6"/>
      <c r="K49" s="6"/>
    </row>
    <row r="50" spans="2:11" ht="15.75" thickBot="1" x14ac:dyDescent="0.3">
      <c r="B50" s="1028"/>
      <c r="C50" s="95"/>
      <c r="D50" s="41" t="s">
        <v>44</v>
      </c>
      <c r="E50" s="318"/>
      <c r="F50" s="6"/>
      <c r="G50" s="6"/>
      <c r="H50" s="6"/>
      <c r="I50" s="6"/>
      <c r="J50" s="6"/>
      <c r="K50" s="6"/>
    </row>
    <row r="51" spans="2:11" ht="15.75" thickBot="1" x14ac:dyDescent="0.3">
      <c r="B51" s="1029"/>
      <c r="C51" s="3"/>
      <c r="D51" s="41" t="s">
        <v>45</v>
      </c>
      <c r="E51" s="318"/>
      <c r="F51" s="6"/>
      <c r="G51" s="6"/>
      <c r="H51" s="6"/>
      <c r="I51" s="6"/>
      <c r="J51" s="6"/>
      <c r="K51" s="6"/>
    </row>
    <row r="52" spans="2:11" ht="15.75" thickBot="1" x14ac:dyDescent="0.3">
      <c r="B52" s="2"/>
      <c r="C52" s="77"/>
      <c r="D52" s="6"/>
      <c r="E52" s="6"/>
      <c r="F52" s="6"/>
      <c r="G52" s="6"/>
      <c r="H52" s="6"/>
      <c r="I52" s="6"/>
      <c r="J52" s="6"/>
      <c r="K52" s="6"/>
    </row>
    <row r="53" spans="2:11" ht="15" customHeight="1" thickBot="1" x14ac:dyDescent="0.3">
      <c r="B53" s="126" t="s">
        <v>49</v>
      </c>
      <c r="C53" s="127"/>
      <c r="D53" s="127"/>
      <c r="E53" s="128"/>
      <c r="G53" s="6"/>
      <c r="H53" s="6"/>
      <c r="I53" s="6"/>
      <c r="J53" s="6"/>
      <c r="K53" s="6"/>
    </row>
    <row r="54" spans="2:11" ht="24.75" thickBot="1" x14ac:dyDescent="0.3">
      <c r="B54" s="48" t="s">
        <v>50</v>
      </c>
      <c r="C54" s="41" t="s">
        <v>51</v>
      </c>
      <c r="D54" s="41" t="s">
        <v>52</v>
      </c>
      <c r="E54" s="41" t="s">
        <v>53</v>
      </c>
      <c r="F54" s="6"/>
      <c r="G54" s="6"/>
      <c r="H54" s="6"/>
      <c r="I54" s="6"/>
      <c r="J54" s="6"/>
    </row>
    <row r="55" spans="2:11" ht="72.75" thickBot="1" x14ac:dyDescent="0.3">
      <c r="B55" s="50">
        <v>42401</v>
      </c>
      <c r="C55" s="41">
        <v>0.01</v>
      </c>
      <c r="D55" s="41" t="s">
        <v>633</v>
      </c>
      <c r="E55" s="41"/>
      <c r="F55" s="6"/>
      <c r="G55" s="6"/>
      <c r="H55" s="6"/>
      <c r="I55" s="6"/>
      <c r="J55" s="6"/>
    </row>
    <row r="56" spans="2:11" ht="15.75" thickBot="1" x14ac:dyDescent="0.3">
      <c r="B56" s="2"/>
      <c r="C56" s="77"/>
      <c r="D56" s="6"/>
      <c r="E56" s="6"/>
      <c r="F56" s="6"/>
      <c r="G56" s="6"/>
      <c r="H56" s="6"/>
      <c r="I56" s="6"/>
      <c r="J56" s="6"/>
      <c r="K56" s="6"/>
    </row>
    <row r="57" spans="2:11" ht="15.75" thickBot="1" x14ac:dyDescent="0.3">
      <c r="B57" s="447" t="s">
        <v>55</v>
      </c>
      <c r="C57" s="97"/>
      <c r="D57" s="6"/>
      <c r="E57" s="6"/>
      <c r="F57" s="6"/>
      <c r="G57" s="6"/>
      <c r="H57" s="6"/>
      <c r="I57" s="6"/>
      <c r="J57" s="6"/>
      <c r="K57" s="6"/>
    </row>
    <row r="58" spans="2:11" x14ac:dyDescent="0.25">
      <c r="B58" s="1121"/>
      <c r="C58" s="1122"/>
      <c r="D58" s="1122"/>
      <c r="E58" s="1123"/>
      <c r="F58" s="6"/>
      <c r="G58" s="6"/>
      <c r="H58" s="6"/>
      <c r="I58" s="6"/>
      <c r="J58" s="6"/>
      <c r="K58" s="6"/>
    </row>
    <row r="59" spans="2:11" ht="15.75" thickBot="1" x14ac:dyDescent="0.3">
      <c r="B59" s="1124"/>
      <c r="C59" s="1125"/>
      <c r="D59" s="1125"/>
      <c r="E59" s="1126"/>
      <c r="F59" s="6"/>
      <c r="G59" s="6"/>
      <c r="H59" s="6"/>
      <c r="I59" s="6"/>
      <c r="J59" s="6"/>
      <c r="K59" s="6"/>
    </row>
    <row r="60" spans="2:11" ht="15.75" thickBot="1" x14ac:dyDescent="0.3">
      <c r="B60" s="6"/>
      <c r="D60" s="6"/>
      <c r="E60" s="6"/>
      <c r="F60" s="6"/>
      <c r="G60" s="6"/>
      <c r="H60" s="6"/>
      <c r="I60" s="6"/>
      <c r="J60" s="6"/>
      <c r="K60" s="6"/>
    </row>
    <row r="61" spans="2:11" ht="15.75" thickBot="1" x14ac:dyDescent="0.3">
      <c r="B61" s="1030" t="s">
        <v>450</v>
      </c>
      <c r="C61" s="1031"/>
      <c r="D61" s="1032"/>
      <c r="E61" s="6"/>
      <c r="F61" s="6"/>
      <c r="G61" s="6"/>
      <c r="H61" s="6"/>
      <c r="I61" s="6"/>
      <c r="J61" s="6"/>
      <c r="K61" s="6"/>
    </row>
    <row r="62" spans="2:11" ht="72.75" thickBot="1" x14ac:dyDescent="0.3">
      <c r="B62" s="48" t="s">
        <v>57</v>
      </c>
      <c r="C62" s="3"/>
      <c r="D62" s="41" t="s">
        <v>586</v>
      </c>
      <c r="E62" s="6"/>
      <c r="F62" s="6"/>
      <c r="G62" s="6"/>
      <c r="H62" s="6"/>
      <c r="I62" s="6"/>
      <c r="J62" s="6"/>
      <c r="K62" s="6"/>
    </row>
    <row r="63" spans="2:11" x14ac:dyDescent="0.25">
      <c r="B63" s="1027" t="s">
        <v>59</v>
      </c>
      <c r="C63" s="95"/>
      <c r="D63" s="54" t="s">
        <v>60</v>
      </c>
      <c r="E63" s="6"/>
      <c r="F63" s="6"/>
      <c r="G63" s="6"/>
      <c r="H63" s="6"/>
      <c r="I63" s="6"/>
      <c r="J63" s="6"/>
      <c r="K63" s="6"/>
    </row>
    <row r="64" spans="2:11" ht="132" x14ac:dyDescent="0.25">
      <c r="B64" s="1028"/>
      <c r="C64" s="95"/>
      <c r="D64" s="47" t="s">
        <v>587</v>
      </c>
      <c r="E64" s="6"/>
      <c r="F64" s="6"/>
      <c r="G64" s="6"/>
      <c r="H64" s="6"/>
      <c r="I64" s="6"/>
      <c r="J64" s="6"/>
      <c r="K64" s="6"/>
    </row>
    <row r="65" spans="2:11" x14ac:dyDescent="0.25">
      <c r="B65" s="1028"/>
      <c r="C65" s="95"/>
      <c r="D65" s="54" t="s">
        <v>63</v>
      </c>
      <c r="E65" s="6"/>
      <c r="F65" s="6"/>
      <c r="G65" s="6"/>
      <c r="H65" s="6"/>
      <c r="I65" s="6"/>
      <c r="J65" s="6"/>
      <c r="K65" s="6"/>
    </row>
    <row r="66" spans="2:11" ht="24" x14ac:dyDescent="0.25">
      <c r="B66" s="1028"/>
      <c r="C66" s="95"/>
      <c r="D66" s="47" t="s">
        <v>588</v>
      </c>
      <c r="E66" s="6"/>
      <c r="F66" s="6"/>
      <c r="G66" s="6"/>
      <c r="H66" s="6"/>
      <c r="I66" s="6"/>
      <c r="J66" s="6"/>
      <c r="K66" s="6"/>
    </row>
    <row r="67" spans="2:11" ht="24" x14ac:dyDescent="0.25">
      <c r="B67" s="1028"/>
      <c r="C67" s="95"/>
      <c r="D67" s="47" t="s">
        <v>589</v>
      </c>
      <c r="E67" s="6"/>
      <c r="F67" s="6"/>
      <c r="G67" s="6"/>
      <c r="H67" s="6"/>
      <c r="I67" s="6"/>
      <c r="J67" s="6"/>
      <c r="K67" s="6"/>
    </row>
    <row r="68" spans="2:11" ht="24" x14ac:dyDescent="0.25">
      <c r="B68" s="1028"/>
      <c r="C68" s="95"/>
      <c r="D68" s="47" t="s">
        <v>590</v>
      </c>
      <c r="E68" s="6"/>
      <c r="F68" s="6"/>
      <c r="G68" s="6"/>
      <c r="H68" s="6"/>
      <c r="I68" s="6"/>
      <c r="J68" s="6"/>
      <c r="K68" s="6"/>
    </row>
    <row r="69" spans="2:11" x14ac:dyDescent="0.25">
      <c r="B69" s="1028"/>
      <c r="C69" s="95"/>
      <c r="D69" s="47" t="s">
        <v>591</v>
      </c>
      <c r="E69" s="6"/>
      <c r="F69" s="6"/>
      <c r="G69" s="6"/>
      <c r="H69" s="6"/>
      <c r="I69" s="6"/>
      <c r="J69" s="6"/>
      <c r="K69" s="6"/>
    </row>
    <row r="70" spans="2:11" x14ac:dyDescent="0.25">
      <c r="B70" s="1028"/>
      <c r="C70" s="95"/>
      <c r="D70" s="47" t="s">
        <v>592</v>
      </c>
      <c r="E70" s="6"/>
      <c r="F70" s="6"/>
      <c r="G70" s="6"/>
      <c r="H70" s="6"/>
      <c r="I70" s="6"/>
      <c r="J70" s="6"/>
      <c r="K70" s="6"/>
    </row>
    <row r="71" spans="2:11" x14ac:dyDescent="0.25">
      <c r="B71" s="1028"/>
      <c r="C71" s="95"/>
      <c r="D71" s="47" t="s">
        <v>593</v>
      </c>
      <c r="E71" s="6"/>
      <c r="F71" s="6"/>
      <c r="G71" s="6"/>
      <c r="H71" s="6"/>
      <c r="I71" s="6"/>
      <c r="J71" s="6"/>
      <c r="K71" s="6"/>
    </row>
    <row r="72" spans="2:11" x14ac:dyDescent="0.25">
      <c r="B72" s="1028"/>
      <c r="C72" s="95"/>
      <c r="D72" s="54" t="s">
        <v>288</v>
      </c>
      <c r="E72" s="6"/>
      <c r="F72" s="6"/>
      <c r="G72" s="6"/>
      <c r="H72" s="6"/>
      <c r="I72" s="6"/>
      <c r="J72" s="6"/>
      <c r="K72" s="6"/>
    </row>
    <row r="73" spans="2:11" ht="48" x14ac:dyDescent="0.25">
      <c r="B73" s="1028"/>
      <c r="C73" s="95"/>
      <c r="D73" s="47" t="s">
        <v>594</v>
      </c>
      <c r="E73" s="6"/>
      <c r="F73" s="6"/>
      <c r="G73" s="6"/>
      <c r="H73" s="6"/>
      <c r="I73" s="6"/>
      <c r="J73" s="6"/>
      <c r="K73" s="6"/>
    </row>
    <row r="74" spans="2:11" ht="15.75" thickBot="1" x14ac:dyDescent="0.3">
      <c r="B74" s="1029"/>
      <c r="C74" s="3"/>
      <c r="D74" s="69"/>
      <c r="E74" s="6"/>
      <c r="F74" s="6"/>
      <c r="G74" s="6"/>
      <c r="H74" s="6"/>
      <c r="I74" s="6"/>
      <c r="J74" s="6"/>
      <c r="K74" s="6"/>
    </row>
    <row r="75" spans="2:11" x14ac:dyDescent="0.25">
      <c r="B75" s="1027" t="s">
        <v>72</v>
      </c>
      <c r="C75" s="100"/>
      <c r="D75" s="1027"/>
      <c r="E75" s="6"/>
      <c r="F75" s="6"/>
      <c r="G75" s="6"/>
      <c r="H75" s="6"/>
      <c r="I75" s="6"/>
      <c r="J75" s="6"/>
      <c r="K75" s="6"/>
    </row>
    <row r="76" spans="2:11" ht="15.75" thickBot="1" x14ac:dyDescent="0.3">
      <c r="B76" s="1029"/>
      <c r="C76" s="101"/>
      <c r="D76" s="1029"/>
      <c r="E76" s="6"/>
      <c r="F76" s="6"/>
      <c r="G76" s="6"/>
      <c r="H76" s="6"/>
      <c r="I76" s="6"/>
      <c r="J76" s="6"/>
      <c r="K76" s="6"/>
    </row>
    <row r="77" spans="2:11" ht="15.75" thickBot="1" x14ac:dyDescent="0.3">
      <c r="B77" s="38"/>
      <c r="C77" s="89"/>
      <c r="D77" s="6"/>
      <c r="E77" s="6"/>
      <c r="F77" s="6"/>
      <c r="G77" s="6"/>
      <c r="H77" s="6"/>
      <c r="I77" s="6"/>
      <c r="J77" s="6"/>
      <c r="K77" s="6"/>
    </row>
    <row r="78" spans="2:11" ht="180" x14ac:dyDescent="0.25">
      <c r="B78" s="1027" t="s">
        <v>73</v>
      </c>
      <c r="C78" s="106"/>
      <c r="D78" s="64" t="s">
        <v>595</v>
      </c>
      <c r="E78" s="6"/>
      <c r="F78" s="6"/>
      <c r="G78" s="6"/>
      <c r="H78" s="6"/>
      <c r="I78" s="6"/>
      <c r="J78" s="6"/>
      <c r="K78" s="6"/>
    </row>
    <row r="79" spans="2:11" ht="204" x14ac:dyDescent="0.25">
      <c r="B79" s="1028"/>
      <c r="C79" s="95"/>
      <c r="D79" s="47" t="s">
        <v>596</v>
      </c>
      <c r="E79" s="6"/>
      <c r="F79" s="6"/>
      <c r="G79" s="6"/>
      <c r="H79" s="6"/>
      <c r="I79" s="6"/>
      <c r="J79" s="6"/>
      <c r="K79" s="6"/>
    </row>
    <row r="80" spans="2:11" ht="48" x14ac:dyDescent="0.25">
      <c r="B80" s="1028"/>
      <c r="C80" s="95"/>
      <c r="D80" s="47" t="s">
        <v>597</v>
      </c>
      <c r="E80" s="6"/>
      <c r="F80" s="6"/>
      <c r="G80" s="6"/>
      <c r="H80" s="6"/>
      <c r="I80" s="6"/>
      <c r="J80" s="6"/>
      <c r="K80" s="6"/>
    </row>
    <row r="81" spans="2:11" ht="24" x14ac:dyDescent="0.25">
      <c r="B81" s="1028"/>
      <c r="C81" s="95"/>
      <c r="D81" s="47" t="s">
        <v>598</v>
      </c>
      <c r="E81" s="6"/>
      <c r="F81" s="6"/>
      <c r="G81" s="6"/>
      <c r="H81" s="6"/>
      <c r="I81" s="6"/>
      <c r="J81" s="6"/>
      <c r="K81" s="6"/>
    </row>
    <row r="82" spans="2:11" ht="60" x14ac:dyDescent="0.25">
      <c r="B82" s="1028"/>
      <c r="C82" s="95"/>
      <c r="D82" s="47" t="s">
        <v>599</v>
      </c>
      <c r="E82" s="6"/>
      <c r="F82" s="6"/>
      <c r="G82" s="6"/>
      <c r="H82" s="6"/>
      <c r="I82" s="6"/>
      <c r="J82" s="6"/>
      <c r="K82" s="6"/>
    </row>
    <row r="83" spans="2:11" ht="24" x14ac:dyDescent="0.25">
      <c r="B83" s="1028"/>
      <c r="C83" s="95"/>
      <c r="D83" s="47" t="s">
        <v>600</v>
      </c>
      <c r="E83" s="6"/>
      <c r="F83" s="6"/>
      <c r="G83" s="6"/>
      <c r="H83" s="6"/>
      <c r="I83" s="6"/>
      <c r="J83" s="6"/>
      <c r="K83" s="6"/>
    </row>
    <row r="84" spans="2:11" ht="24" x14ac:dyDescent="0.25">
      <c r="B84" s="1028"/>
      <c r="C84" s="95"/>
      <c r="D84" s="47" t="s">
        <v>601</v>
      </c>
      <c r="E84" s="6"/>
      <c r="F84" s="6"/>
      <c r="G84" s="6"/>
      <c r="H84" s="6"/>
      <c r="I84" s="6"/>
      <c r="J84" s="6"/>
      <c r="K84" s="6"/>
    </row>
    <row r="85" spans="2:11" ht="36" x14ac:dyDescent="0.25">
      <c r="B85" s="1028"/>
      <c r="C85" s="95"/>
      <c r="D85" s="47" t="s">
        <v>602</v>
      </c>
      <c r="E85" s="6"/>
      <c r="F85" s="6"/>
      <c r="G85" s="6"/>
      <c r="H85" s="6"/>
      <c r="I85" s="6"/>
      <c r="J85" s="6"/>
      <c r="K85" s="6"/>
    </row>
    <row r="86" spans="2:11" ht="24" x14ac:dyDescent="0.25">
      <c r="B86" s="1028"/>
      <c r="C86" s="95"/>
      <c r="D86" s="47" t="s">
        <v>603</v>
      </c>
      <c r="E86" s="6"/>
      <c r="F86" s="6"/>
      <c r="G86" s="6"/>
      <c r="H86" s="6"/>
      <c r="I86" s="6"/>
      <c r="J86" s="6"/>
      <c r="K86" s="6"/>
    </row>
    <row r="87" spans="2:11" ht="24" x14ac:dyDescent="0.25">
      <c r="B87" s="1028"/>
      <c r="C87" s="95"/>
      <c r="D87" s="47" t="s">
        <v>604</v>
      </c>
      <c r="E87" s="6"/>
      <c r="F87" s="6"/>
      <c r="G87" s="6"/>
      <c r="H87" s="6"/>
      <c r="I87" s="6"/>
      <c r="J87" s="6"/>
      <c r="K87" s="6"/>
    </row>
    <row r="88" spans="2:11" ht="24" x14ac:dyDescent="0.25">
      <c r="B88" s="1028"/>
      <c r="C88" s="95"/>
      <c r="D88" s="47" t="s">
        <v>605</v>
      </c>
      <c r="E88" s="6"/>
      <c r="F88" s="6"/>
      <c r="G88" s="6"/>
      <c r="H88" s="6"/>
      <c r="I88" s="6"/>
      <c r="J88" s="6"/>
      <c r="K88" s="6"/>
    </row>
    <row r="89" spans="2:11" ht="36" x14ac:dyDescent="0.25">
      <c r="B89" s="1028"/>
      <c r="C89" s="95"/>
      <c r="D89" s="47" t="s">
        <v>606</v>
      </c>
      <c r="E89" s="6"/>
      <c r="F89" s="6"/>
      <c r="G89" s="6"/>
      <c r="H89" s="6"/>
      <c r="I89" s="6"/>
      <c r="J89" s="6"/>
      <c r="K89" s="6"/>
    </row>
    <row r="90" spans="2:11" ht="24" x14ac:dyDescent="0.25">
      <c r="B90" s="1028"/>
      <c r="C90" s="95"/>
      <c r="D90" s="47" t="s">
        <v>607</v>
      </c>
      <c r="E90" s="6"/>
      <c r="F90" s="6"/>
      <c r="G90" s="6"/>
      <c r="H90" s="6"/>
      <c r="I90" s="6"/>
      <c r="J90" s="6"/>
      <c r="K90" s="6"/>
    </row>
    <row r="91" spans="2:11" ht="60.75" thickBot="1" x14ac:dyDescent="0.3">
      <c r="B91" s="1029"/>
      <c r="C91" s="3"/>
      <c r="D91" s="41" t="s">
        <v>608</v>
      </c>
      <c r="E91" s="6"/>
      <c r="F91" s="6"/>
      <c r="G91" s="6"/>
      <c r="H91" s="6"/>
      <c r="I91" s="6"/>
      <c r="J91" s="6"/>
      <c r="K91" s="6"/>
    </row>
    <row r="92" spans="2:11" ht="36" x14ac:dyDescent="0.25">
      <c r="B92" s="1027" t="s">
        <v>90</v>
      </c>
      <c r="C92" s="95"/>
      <c r="D92" s="54" t="s">
        <v>609</v>
      </c>
      <c r="E92" s="6"/>
      <c r="F92" s="6"/>
      <c r="G92" s="6"/>
      <c r="H92" s="6"/>
      <c r="I92" s="6"/>
      <c r="J92" s="6"/>
      <c r="K92" s="6"/>
    </row>
    <row r="93" spans="2:11" ht="36" x14ac:dyDescent="0.25">
      <c r="B93" s="1028"/>
      <c r="C93" s="95"/>
      <c r="D93" s="47" t="s">
        <v>610</v>
      </c>
      <c r="E93" s="6"/>
      <c r="F93" s="6"/>
      <c r="G93" s="6"/>
      <c r="H93" s="6"/>
      <c r="I93" s="6"/>
      <c r="J93" s="6"/>
      <c r="K93" s="6"/>
    </row>
    <row r="94" spans="2:11" x14ac:dyDescent="0.25">
      <c r="B94" s="1028"/>
      <c r="C94" s="95"/>
      <c r="D94" s="17"/>
      <c r="E94" s="6"/>
      <c r="F94" s="6"/>
      <c r="G94" s="6"/>
      <c r="H94" s="6"/>
      <c r="I94" s="6"/>
      <c r="J94" s="6"/>
      <c r="K94" s="6"/>
    </row>
    <row r="95" spans="2:11" x14ac:dyDescent="0.25">
      <c r="B95" s="1028"/>
      <c r="C95" s="95"/>
      <c r="D95" s="47" t="s">
        <v>91</v>
      </c>
      <c r="E95" s="6"/>
      <c r="F95" s="6"/>
      <c r="G95" s="6"/>
      <c r="H95" s="6"/>
      <c r="I95" s="6"/>
      <c r="J95" s="6"/>
      <c r="K95" s="6"/>
    </row>
    <row r="96" spans="2:11" ht="37.5" x14ac:dyDescent="0.25">
      <c r="B96" s="1028"/>
      <c r="C96" s="95"/>
      <c r="D96" s="47" t="s">
        <v>611</v>
      </c>
      <c r="E96" s="6"/>
      <c r="F96" s="6"/>
      <c r="G96" s="6"/>
      <c r="H96" s="6"/>
      <c r="I96" s="6"/>
      <c r="J96" s="6"/>
      <c r="K96" s="6"/>
    </row>
    <row r="97" spans="2:11" ht="49.5" x14ac:dyDescent="0.25">
      <c r="B97" s="1028"/>
      <c r="C97" s="95"/>
      <c r="D97" s="47" t="s">
        <v>612</v>
      </c>
      <c r="E97" s="6"/>
      <c r="F97" s="6"/>
      <c r="G97" s="6"/>
      <c r="H97" s="6"/>
      <c r="I97" s="6"/>
      <c r="J97" s="6"/>
      <c r="K97" s="6"/>
    </row>
    <row r="98" spans="2:11" ht="25.5" x14ac:dyDescent="0.25">
      <c r="B98" s="1028"/>
      <c r="C98" s="95"/>
      <c r="D98" s="47" t="s">
        <v>613</v>
      </c>
      <c r="E98" s="6"/>
      <c r="F98" s="6"/>
      <c r="G98" s="6"/>
      <c r="H98" s="6"/>
      <c r="I98" s="6"/>
      <c r="J98" s="6"/>
      <c r="K98" s="6"/>
    </row>
    <row r="99" spans="2:11" x14ac:dyDescent="0.25">
      <c r="B99" s="1028"/>
      <c r="C99" s="95"/>
      <c r="D99" s="47" t="s">
        <v>614</v>
      </c>
      <c r="E99" s="6"/>
      <c r="F99" s="6"/>
      <c r="G99" s="6"/>
      <c r="H99" s="6"/>
      <c r="I99" s="6"/>
      <c r="J99" s="6"/>
      <c r="K99" s="6"/>
    </row>
    <row r="100" spans="2:11" ht="48.75" thickBot="1" x14ac:dyDescent="0.3">
      <c r="B100" s="1029"/>
      <c r="C100" s="3"/>
      <c r="D100" s="72" t="s">
        <v>615</v>
      </c>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sheetData>
  <mergeCells count="32">
    <mergeCell ref="A1:P1"/>
    <mergeCell ref="A2:P2"/>
    <mergeCell ref="A3:P3"/>
    <mergeCell ref="A4:D4"/>
    <mergeCell ref="A5:P5"/>
    <mergeCell ref="B15:B19"/>
    <mergeCell ref="B45:B51"/>
    <mergeCell ref="B58:E59"/>
    <mergeCell ref="D15:K15"/>
    <mergeCell ref="D16:K16"/>
    <mergeCell ref="D19:K19"/>
    <mergeCell ref="D31:K31"/>
    <mergeCell ref="C20:C21"/>
    <mergeCell ref="D20:D21"/>
    <mergeCell ref="E20:E21"/>
    <mergeCell ref="F20:J20"/>
    <mergeCell ref="D32:K32"/>
    <mergeCell ref="D33:K33"/>
    <mergeCell ref="B35:E35"/>
    <mergeCell ref="B36:B42"/>
    <mergeCell ref="B44:E44"/>
    <mergeCell ref="B78:B91"/>
    <mergeCell ref="B92:B100"/>
    <mergeCell ref="B61:D61"/>
    <mergeCell ref="B63:B74"/>
    <mergeCell ref="B75:B76"/>
    <mergeCell ref="D75:D76"/>
    <mergeCell ref="B10:D10"/>
    <mergeCell ref="F10:S10"/>
    <mergeCell ref="F11:S11"/>
    <mergeCell ref="E12:R12"/>
    <mergeCell ref="E13:R13"/>
  </mergeCells>
  <conditionalFormatting sqref="H30">
    <cfRule type="containsText" dxfId="66" priority="5" operator="containsText" text="ERROR">
      <formula>NOT(ISERROR(SEARCH("ERROR",H30)))</formula>
    </cfRule>
  </conditionalFormatting>
  <conditionalFormatting sqref="F10">
    <cfRule type="notContainsBlanks" dxfId="65" priority="4">
      <formula>LEN(TRIM(F10))&gt;0</formula>
    </cfRule>
  </conditionalFormatting>
  <conditionalFormatting sqref="F11:S11">
    <cfRule type="expression" dxfId="64" priority="2">
      <formula>E11="NO SE REPORTA"</formula>
    </cfRule>
    <cfRule type="expression" dxfId="63" priority="3">
      <formula>E10="NO APLICA"</formula>
    </cfRule>
  </conditionalFormatting>
  <conditionalFormatting sqref="E12:R12">
    <cfRule type="expression" dxfId="62"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18">
      <formula1>0</formula1>
    </dataValidation>
    <dataValidation type="decimal" allowBlank="1" showInputMessage="1" showErrorMessage="1" errorTitle="ERROR" error="Escriba un valor entre 0% y 100%" sqref="F22:H29">
      <formula1>0</formula1>
      <formula2>1</formula2>
    </dataValidation>
    <dataValidation allowBlank="1" showInputMessage="1" showErrorMessage="1" sqref="H30 I22:I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opLeftCell="A31" zoomScale="98" zoomScaleNormal="98" workbookViewId="0">
      <selection activeCell="G30" sqref="G30"/>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634</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80" t="s">
        <v>1183</v>
      </c>
      <c r="C8" s="224">
        <v>2020</v>
      </c>
      <c r="D8" s="229">
        <f>IF(E10="NO APLICA","NO APLICA",IF(E11="NO SE REPORTA","SIN INFORMACION",+E22))</f>
        <v>1</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ht="15.75" thickBot="1" x14ac:dyDescent="0.3">
      <c r="B15" s="1027" t="s">
        <v>2</v>
      </c>
      <c r="C15" s="90"/>
      <c r="D15" s="1038" t="s">
        <v>3</v>
      </c>
      <c r="E15" s="1039"/>
      <c r="F15" s="1039"/>
      <c r="G15" s="1039"/>
      <c r="H15" s="1039"/>
      <c r="I15" s="1040"/>
      <c r="J15" s="6"/>
      <c r="K15" s="6"/>
    </row>
    <row r="16" spans="1:21" ht="36.75" thickBot="1" x14ac:dyDescent="0.3">
      <c r="B16" s="1028"/>
      <c r="C16" s="95"/>
      <c r="D16" s="44" t="s">
        <v>648</v>
      </c>
      <c r="E16" s="7">
        <v>25</v>
      </c>
      <c r="F16" s="6"/>
      <c r="G16" s="6"/>
      <c r="H16" s="6"/>
      <c r="I16" s="22"/>
      <c r="J16" s="6"/>
      <c r="K16" s="6"/>
    </row>
    <row r="17" spans="2:11" ht="72.75" thickBot="1" x14ac:dyDescent="0.3">
      <c r="B17" s="1028"/>
      <c r="C17" s="95"/>
      <c r="D17" s="41" t="s">
        <v>649</v>
      </c>
      <c r="E17" s="7">
        <v>25</v>
      </c>
      <c r="F17" s="6"/>
      <c r="G17" s="6"/>
      <c r="H17" s="6"/>
      <c r="I17" s="22"/>
      <c r="J17" s="6"/>
      <c r="K17" s="6"/>
    </row>
    <row r="18" spans="2:11" ht="15.75" thickBot="1" x14ac:dyDescent="0.3">
      <c r="B18" s="1028"/>
      <c r="C18" s="93"/>
      <c r="D18" s="1072"/>
      <c r="E18" s="1073"/>
      <c r="F18" s="1073"/>
      <c r="G18" s="1073"/>
      <c r="H18" s="1073"/>
      <c r="I18" s="1074"/>
      <c r="J18" s="6"/>
      <c r="K18" s="6"/>
    </row>
    <row r="19" spans="2:11" ht="15.75" thickBot="1" x14ac:dyDescent="0.3">
      <c r="B19" s="1028"/>
      <c r="C19" s="95"/>
      <c r="D19" s="44" t="s">
        <v>150</v>
      </c>
      <c r="E19" s="39" t="s">
        <v>20</v>
      </c>
      <c r="F19" s="39" t="s">
        <v>21</v>
      </c>
      <c r="G19" s="39" t="s">
        <v>22</v>
      </c>
      <c r="H19" s="39" t="s">
        <v>23</v>
      </c>
      <c r="I19" s="39" t="s">
        <v>151</v>
      </c>
      <c r="J19" s="6"/>
      <c r="K19" s="6"/>
    </row>
    <row r="20" spans="2:11" ht="48.75" thickBot="1" x14ac:dyDescent="0.3">
      <c r="B20" s="1028"/>
      <c r="C20" s="95"/>
      <c r="D20" s="130" t="s">
        <v>650</v>
      </c>
      <c r="E20" s="7">
        <v>25</v>
      </c>
      <c r="F20" s="7"/>
      <c r="G20" s="7"/>
      <c r="H20" s="7"/>
      <c r="I20" s="43">
        <f>SUM(E20:H20)</f>
        <v>25</v>
      </c>
      <c r="J20" s="6"/>
      <c r="K20" s="6"/>
    </row>
    <row r="21" spans="2:11" ht="36.75" thickBot="1" x14ac:dyDescent="0.3">
      <c r="B21" s="1028"/>
      <c r="C21" s="95"/>
      <c r="D21" s="130" t="s">
        <v>651</v>
      </c>
      <c r="E21" s="7">
        <v>25</v>
      </c>
      <c r="F21" s="7"/>
      <c r="G21" s="7"/>
      <c r="H21" s="7"/>
      <c r="I21" s="43">
        <f>SUM(E21:H21)</f>
        <v>25</v>
      </c>
      <c r="J21" s="6"/>
      <c r="K21" s="6"/>
    </row>
    <row r="22" spans="2:11" ht="48.75" thickBot="1" x14ac:dyDescent="0.3">
      <c r="B22" s="1029"/>
      <c r="C22" s="3"/>
      <c r="D22" s="130" t="s">
        <v>652</v>
      </c>
      <c r="E22" s="146">
        <f>IFERROR(E21/E20,0)</f>
        <v>1</v>
      </c>
      <c r="F22" s="146">
        <f>IFERROR(F21/F20,0)</f>
        <v>0</v>
      </c>
      <c r="G22" s="146">
        <f>IFERROR(G21/G20,0)</f>
        <v>0</v>
      </c>
      <c r="H22" s="146">
        <f>IFERROR(H21/H20,0)</f>
        <v>0</v>
      </c>
      <c r="I22" s="146">
        <f>IFERROR(I21/I20,0)</f>
        <v>1</v>
      </c>
      <c r="J22" s="6"/>
      <c r="K22" s="6"/>
    </row>
    <row r="23" spans="2:11" ht="36" customHeight="1" thickBot="1" x14ac:dyDescent="0.3">
      <c r="B23" s="48" t="s">
        <v>34</v>
      </c>
      <c r="C23" s="94"/>
      <c r="D23" s="1033" t="s">
        <v>653</v>
      </c>
      <c r="E23" s="1034"/>
      <c r="F23" s="1034"/>
      <c r="G23" s="1034"/>
      <c r="H23" s="1034"/>
      <c r="I23" s="1035"/>
      <c r="J23" s="6"/>
      <c r="K23" s="6"/>
    </row>
    <row r="24" spans="2:11" ht="36" customHeight="1" thickBot="1" x14ac:dyDescent="0.3">
      <c r="B24" s="48" t="s">
        <v>36</v>
      </c>
      <c r="C24" s="94"/>
      <c r="D24" s="1033" t="s">
        <v>159</v>
      </c>
      <c r="E24" s="1034"/>
      <c r="F24" s="1034"/>
      <c r="G24" s="1034"/>
      <c r="H24" s="1034"/>
      <c r="I24" s="1035"/>
      <c r="J24" s="6"/>
      <c r="K24" s="6"/>
    </row>
    <row r="25" spans="2:11" ht="15.75" thickBot="1" x14ac:dyDescent="0.3">
      <c r="B25" s="38"/>
      <c r="C25" s="89"/>
      <c r="D25" s="6"/>
      <c r="E25" s="6"/>
      <c r="F25" s="6"/>
      <c r="G25" s="6"/>
      <c r="H25" s="6"/>
      <c r="I25" s="6"/>
      <c r="J25" s="6"/>
      <c r="K25" s="6"/>
    </row>
    <row r="26" spans="2:11" ht="24" customHeight="1" thickBot="1" x14ac:dyDescent="0.3">
      <c r="B26" s="1030" t="s">
        <v>38</v>
      </c>
      <c r="C26" s="1031"/>
      <c r="D26" s="1031"/>
      <c r="E26" s="1032"/>
      <c r="F26" s="6"/>
      <c r="G26" s="6"/>
      <c r="H26" s="6"/>
      <c r="I26" s="6"/>
      <c r="J26" s="6"/>
      <c r="K26" s="6"/>
    </row>
    <row r="27" spans="2:11" ht="15.75" thickBot="1" x14ac:dyDescent="0.3">
      <c r="B27" s="1027">
        <v>1</v>
      </c>
      <c r="C27" s="95"/>
      <c r="D27" s="49" t="s">
        <v>39</v>
      </c>
      <c r="E27" s="31" t="s">
        <v>2032</v>
      </c>
      <c r="F27" s="6"/>
      <c r="G27" s="6"/>
      <c r="H27" s="6"/>
      <c r="I27" s="6"/>
      <c r="J27" s="6"/>
      <c r="K27" s="6"/>
    </row>
    <row r="28" spans="2:11" ht="15.75" thickBot="1" x14ac:dyDescent="0.3">
      <c r="B28" s="1028"/>
      <c r="C28" s="95"/>
      <c r="D28" s="41" t="s">
        <v>40</v>
      </c>
      <c r="E28" s="31" t="s">
        <v>2033</v>
      </c>
      <c r="F28" s="6"/>
      <c r="G28" s="6"/>
      <c r="H28" s="6"/>
      <c r="I28" s="6"/>
      <c r="J28" s="6"/>
      <c r="K28" s="6"/>
    </row>
    <row r="29" spans="2:11" ht="15.75" thickBot="1" x14ac:dyDescent="0.3">
      <c r="B29" s="1028"/>
      <c r="C29" s="95"/>
      <c r="D29" s="41" t="s">
        <v>41</v>
      </c>
      <c r="E29" s="31" t="s">
        <v>2018</v>
      </c>
      <c r="F29" s="6"/>
      <c r="G29" s="6"/>
      <c r="H29" s="6"/>
      <c r="I29" s="6"/>
      <c r="J29" s="6"/>
      <c r="K29" s="6"/>
    </row>
    <row r="30" spans="2:11" ht="15.75" thickBot="1" x14ac:dyDescent="0.3">
      <c r="B30" s="1028"/>
      <c r="C30" s="95"/>
      <c r="D30" s="41" t="s">
        <v>42</v>
      </c>
      <c r="E30" s="31" t="s">
        <v>2019</v>
      </c>
      <c r="F30" s="6"/>
      <c r="G30" s="6"/>
      <c r="H30" s="6"/>
      <c r="I30" s="6"/>
      <c r="J30" s="6"/>
      <c r="K30" s="6"/>
    </row>
    <row r="31" spans="2:11" ht="15.75" thickBot="1" x14ac:dyDescent="0.3">
      <c r="B31" s="1028"/>
      <c r="C31" s="95"/>
      <c r="D31" s="41" t="s">
        <v>43</v>
      </c>
      <c r="E31" s="31" t="s">
        <v>2020</v>
      </c>
      <c r="F31" s="6"/>
      <c r="G31" s="6"/>
      <c r="H31" s="6"/>
      <c r="I31" s="6"/>
      <c r="J31" s="6"/>
      <c r="K31" s="6"/>
    </row>
    <row r="32" spans="2:11" ht="15.75" thickBot="1" x14ac:dyDescent="0.3">
      <c r="B32" s="1028"/>
      <c r="C32" s="95"/>
      <c r="D32" s="41" t="s">
        <v>44</v>
      </c>
      <c r="E32" s="31">
        <v>5748960</v>
      </c>
      <c r="F32" s="6"/>
      <c r="G32" s="6"/>
      <c r="H32" s="6"/>
      <c r="I32" s="6"/>
      <c r="J32" s="6"/>
      <c r="K32" s="6"/>
    </row>
    <row r="33" spans="2:11" ht="15.75" thickBot="1" x14ac:dyDescent="0.3">
      <c r="B33" s="1029"/>
      <c r="C33" s="3"/>
      <c r="D33" s="41" t="s">
        <v>45</v>
      </c>
      <c r="E33" s="31" t="s">
        <v>2045</v>
      </c>
      <c r="F33" s="6"/>
      <c r="G33" s="6"/>
      <c r="H33" s="6"/>
      <c r="I33" s="6"/>
      <c r="J33" s="6"/>
      <c r="K33" s="6"/>
    </row>
    <row r="34" spans="2:11" ht="15.75" thickBot="1" x14ac:dyDescent="0.3">
      <c r="B34" s="2"/>
      <c r="C34" s="77"/>
      <c r="D34" s="6"/>
      <c r="E34" s="6"/>
      <c r="F34" s="6"/>
      <c r="G34" s="6"/>
      <c r="H34" s="6"/>
      <c r="I34" s="6"/>
      <c r="J34" s="6"/>
      <c r="K34" s="6"/>
    </row>
    <row r="35" spans="2:11" ht="15.75" thickBot="1" x14ac:dyDescent="0.3">
      <c r="B35" s="1030" t="s">
        <v>46</v>
      </c>
      <c r="C35" s="1031"/>
      <c r="D35" s="1031"/>
      <c r="E35" s="1032"/>
      <c r="F35" s="6"/>
      <c r="G35" s="6"/>
      <c r="H35" s="6"/>
      <c r="I35" s="6"/>
      <c r="J35" s="6"/>
      <c r="K35" s="6"/>
    </row>
    <row r="36" spans="2:11" ht="15.75" thickBot="1" x14ac:dyDescent="0.3">
      <c r="B36" s="1027">
        <v>1</v>
      </c>
      <c r="C36" s="95"/>
      <c r="D36" s="49" t="s">
        <v>39</v>
      </c>
      <c r="E36" s="448" t="s">
        <v>47</v>
      </c>
      <c r="F36" s="6"/>
      <c r="G36" s="6"/>
      <c r="H36" s="6"/>
      <c r="I36" s="6"/>
      <c r="J36" s="6"/>
      <c r="K36" s="6"/>
    </row>
    <row r="37" spans="2:11" ht="15.75" thickBot="1" x14ac:dyDescent="0.3">
      <c r="B37" s="1028"/>
      <c r="C37" s="95"/>
      <c r="D37" s="41" t="s">
        <v>40</v>
      </c>
      <c r="E37" s="448" t="s">
        <v>160</v>
      </c>
      <c r="F37" s="6"/>
      <c r="G37" s="6"/>
      <c r="H37" s="6"/>
      <c r="I37" s="6"/>
      <c r="J37" s="6"/>
      <c r="K37" s="6"/>
    </row>
    <row r="38" spans="2:11" ht="15.75" thickBot="1" x14ac:dyDescent="0.3">
      <c r="B38" s="1028"/>
      <c r="C38" s="95"/>
      <c r="D38" s="41" t="s">
        <v>41</v>
      </c>
      <c r="E38" s="318"/>
      <c r="F38" s="6"/>
      <c r="G38" s="6"/>
      <c r="H38" s="6"/>
      <c r="I38" s="6"/>
      <c r="J38" s="6"/>
      <c r="K38" s="6"/>
    </row>
    <row r="39" spans="2:11" ht="15.75" thickBot="1" x14ac:dyDescent="0.3">
      <c r="B39" s="1028"/>
      <c r="C39" s="95"/>
      <c r="D39" s="41" t="s">
        <v>42</v>
      </c>
      <c r="E39" s="318"/>
      <c r="F39" s="6"/>
      <c r="G39" s="6"/>
      <c r="H39" s="6"/>
      <c r="I39" s="6"/>
      <c r="J39" s="6"/>
      <c r="K39" s="6"/>
    </row>
    <row r="40" spans="2:11" ht="15.75" thickBot="1" x14ac:dyDescent="0.3">
      <c r="B40" s="1028"/>
      <c r="C40" s="95"/>
      <c r="D40" s="41" t="s">
        <v>43</v>
      </c>
      <c r="E40" s="318"/>
      <c r="F40" s="6"/>
      <c r="G40" s="6"/>
      <c r="H40" s="6"/>
      <c r="I40" s="6"/>
      <c r="J40" s="6"/>
      <c r="K40" s="6"/>
    </row>
    <row r="41" spans="2:11" ht="15.75" thickBot="1" x14ac:dyDescent="0.3">
      <c r="B41" s="1028"/>
      <c r="C41" s="95"/>
      <c r="D41" s="41" t="s">
        <v>44</v>
      </c>
      <c r="E41" s="318"/>
      <c r="F41" s="6"/>
      <c r="G41" s="6"/>
      <c r="H41" s="6"/>
      <c r="I41" s="6"/>
      <c r="J41" s="6"/>
      <c r="K41" s="6"/>
    </row>
    <row r="42" spans="2:11" ht="15.75" thickBot="1" x14ac:dyDescent="0.3">
      <c r="B42" s="1029"/>
      <c r="C42" s="3"/>
      <c r="D42" s="41" t="s">
        <v>45</v>
      </c>
      <c r="E42" s="318"/>
      <c r="F42" s="6"/>
      <c r="G42" s="6"/>
      <c r="H42" s="6"/>
      <c r="I42" s="6"/>
      <c r="J42" s="6"/>
      <c r="K42" s="6"/>
    </row>
    <row r="43" spans="2:11" ht="15.75" thickBot="1" x14ac:dyDescent="0.3">
      <c r="B43" s="38"/>
      <c r="C43" s="89"/>
      <c r="D43" s="6"/>
      <c r="E43" s="6"/>
      <c r="F43" s="6"/>
      <c r="G43" s="6"/>
      <c r="H43" s="6"/>
      <c r="I43" s="6"/>
      <c r="J43" s="6"/>
      <c r="K43" s="6"/>
    </row>
    <row r="44" spans="2:11" ht="15" customHeight="1" thickBot="1" x14ac:dyDescent="0.3">
      <c r="B44" s="122" t="s">
        <v>49</v>
      </c>
      <c r="C44" s="123"/>
      <c r="D44" s="123"/>
      <c r="E44" s="124"/>
      <c r="G44" s="6"/>
      <c r="H44" s="6"/>
      <c r="I44" s="6"/>
      <c r="J44" s="6"/>
      <c r="K44" s="6"/>
    </row>
    <row r="45" spans="2:11" ht="24.75" thickBot="1" x14ac:dyDescent="0.3">
      <c r="B45" s="48" t="s">
        <v>50</v>
      </c>
      <c r="C45" s="41" t="s">
        <v>51</v>
      </c>
      <c r="D45" s="41" t="s">
        <v>52</v>
      </c>
      <c r="E45" s="41" t="s">
        <v>53</v>
      </c>
      <c r="F45" s="6"/>
      <c r="G45" s="6"/>
      <c r="H45" s="6"/>
      <c r="I45" s="6"/>
      <c r="J45" s="6"/>
    </row>
    <row r="46" spans="2:11" ht="72.75" thickBot="1" x14ac:dyDescent="0.3">
      <c r="B46" s="50">
        <v>42401</v>
      </c>
      <c r="C46" s="41">
        <v>0.01</v>
      </c>
      <c r="D46" s="51" t="s">
        <v>654</v>
      </c>
      <c r="E46" s="41"/>
      <c r="F46" s="6"/>
      <c r="G46" s="6"/>
      <c r="H46" s="6"/>
      <c r="I46" s="6"/>
      <c r="J46" s="6"/>
    </row>
    <row r="47" spans="2:11" ht="15.75" thickBot="1" x14ac:dyDescent="0.3">
      <c r="B47" s="4"/>
      <c r="C47" s="96"/>
      <c r="D47" s="6"/>
      <c r="E47" s="6"/>
      <c r="F47" s="6"/>
      <c r="G47" s="6"/>
      <c r="H47" s="6"/>
      <c r="I47" s="6"/>
      <c r="J47" s="6"/>
      <c r="K47" s="6"/>
    </row>
    <row r="48" spans="2:11" ht="15.75" thickBot="1" x14ac:dyDescent="0.3">
      <c r="B48" s="447" t="s">
        <v>55</v>
      </c>
      <c r="C48" s="97"/>
      <c r="D48" s="6"/>
      <c r="E48" s="6"/>
      <c r="F48" s="6"/>
      <c r="G48" s="6"/>
      <c r="H48" s="6"/>
      <c r="I48" s="6"/>
      <c r="J48" s="6"/>
      <c r="K48" s="6"/>
    </row>
    <row r="49" spans="2:11" x14ac:dyDescent="0.25">
      <c r="B49" s="1121"/>
      <c r="C49" s="1122"/>
      <c r="D49" s="1122"/>
      <c r="E49" s="1123"/>
      <c r="F49" s="6"/>
      <c r="G49" s="6"/>
      <c r="H49" s="6"/>
      <c r="I49" s="6"/>
      <c r="J49" s="6"/>
      <c r="K49" s="6"/>
    </row>
    <row r="50" spans="2:11" ht="15.75" thickBot="1" x14ac:dyDescent="0.3">
      <c r="B50" s="1124"/>
      <c r="C50" s="1125"/>
      <c r="D50" s="1125"/>
      <c r="E50" s="1126"/>
      <c r="F50" s="6"/>
      <c r="G50" s="6"/>
      <c r="H50" s="6"/>
      <c r="I50" s="6"/>
      <c r="J50" s="6"/>
      <c r="K50" s="6"/>
    </row>
    <row r="51" spans="2:11" ht="15.75" thickBot="1" x14ac:dyDescent="0.3">
      <c r="B51" s="6"/>
      <c r="D51" s="6"/>
      <c r="E51" s="6"/>
      <c r="F51" s="6"/>
      <c r="G51" s="6"/>
      <c r="H51" s="6"/>
      <c r="I51" s="6"/>
      <c r="J51" s="6"/>
      <c r="K51" s="6"/>
    </row>
    <row r="52" spans="2:11" ht="24.75" thickBot="1" x14ac:dyDescent="0.3">
      <c r="B52" s="52" t="s">
        <v>56</v>
      </c>
      <c r="C52" s="98"/>
      <c r="D52" s="6"/>
      <c r="E52" s="6"/>
      <c r="F52" s="6"/>
      <c r="G52" s="6"/>
      <c r="H52" s="6"/>
      <c r="I52" s="6"/>
      <c r="J52" s="6"/>
      <c r="K52" s="6"/>
    </row>
    <row r="53" spans="2:11" ht="15.75" thickBot="1" x14ac:dyDescent="0.3">
      <c r="B53" s="2"/>
      <c r="C53" s="77"/>
      <c r="D53" s="6"/>
      <c r="E53" s="6"/>
      <c r="F53" s="6"/>
      <c r="G53" s="6"/>
      <c r="H53" s="6"/>
      <c r="I53" s="6"/>
      <c r="J53" s="6"/>
      <c r="K53" s="6"/>
    </row>
    <row r="54" spans="2:11" ht="84.75" thickBot="1" x14ac:dyDescent="0.3">
      <c r="B54" s="53" t="s">
        <v>57</v>
      </c>
      <c r="C54" s="99"/>
      <c r="D54" s="44" t="s">
        <v>635</v>
      </c>
      <c r="E54" s="6"/>
      <c r="F54" s="6"/>
      <c r="G54" s="6"/>
      <c r="H54" s="6"/>
      <c r="I54" s="6"/>
      <c r="J54" s="6"/>
      <c r="K54" s="6"/>
    </row>
    <row r="55" spans="2:11" x14ac:dyDescent="0.25">
      <c r="B55" s="1027" t="s">
        <v>59</v>
      </c>
      <c r="C55" s="95"/>
      <c r="D55" s="54" t="s">
        <v>60</v>
      </c>
      <c r="E55" s="6"/>
      <c r="F55" s="6"/>
      <c r="G55" s="6"/>
      <c r="H55" s="6"/>
      <c r="I55" s="6"/>
      <c r="J55" s="6"/>
      <c r="K55" s="6"/>
    </row>
    <row r="56" spans="2:11" ht="84" x14ac:dyDescent="0.25">
      <c r="B56" s="1028"/>
      <c r="C56" s="95"/>
      <c r="D56" s="47" t="s">
        <v>636</v>
      </c>
      <c r="E56" s="6"/>
      <c r="F56" s="6"/>
      <c r="G56" s="6"/>
      <c r="H56" s="6"/>
      <c r="I56" s="6"/>
      <c r="J56" s="6"/>
      <c r="K56" s="6"/>
    </row>
    <row r="57" spans="2:11" x14ac:dyDescent="0.25">
      <c r="B57" s="1028"/>
      <c r="C57" s="95"/>
      <c r="D57" s="54" t="s">
        <v>134</v>
      </c>
      <c r="E57" s="6"/>
      <c r="F57" s="6"/>
      <c r="G57" s="6"/>
      <c r="H57" s="6"/>
      <c r="I57" s="6"/>
      <c r="J57" s="6"/>
      <c r="K57" s="6"/>
    </row>
    <row r="58" spans="2:11" x14ac:dyDescent="0.25">
      <c r="B58" s="1028"/>
      <c r="C58" s="95"/>
      <c r="D58" s="47" t="s">
        <v>64</v>
      </c>
      <c r="E58" s="6"/>
      <c r="F58" s="6"/>
      <c r="G58" s="6"/>
      <c r="H58" s="6"/>
      <c r="I58" s="6"/>
      <c r="J58" s="6"/>
      <c r="K58" s="6"/>
    </row>
    <row r="59" spans="2:11" ht="36" x14ac:dyDescent="0.25">
      <c r="B59" s="1028"/>
      <c r="C59" s="95"/>
      <c r="D59" s="47" t="s">
        <v>637</v>
      </c>
      <c r="E59" s="6"/>
      <c r="F59" s="6"/>
      <c r="G59" s="6"/>
      <c r="H59" s="6"/>
      <c r="I59" s="6"/>
      <c r="J59" s="6"/>
      <c r="K59" s="6"/>
    </row>
    <row r="60" spans="2:11" ht="24" x14ac:dyDescent="0.25">
      <c r="B60" s="1028"/>
      <c r="C60" s="95"/>
      <c r="D60" s="47" t="s">
        <v>638</v>
      </c>
      <c r="E60" s="6"/>
      <c r="F60" s="6"/>
      <c r="G60" s="6"/>
      <c r="H60" s="6"/>
      <c r="I60" s="6"/>
      <c r="J60" s="6"/>
      <c r="K60" s="6"/>
    </row>
    <row r="61" spans="2:11" x14ac:dyDescent="0.25">
      <c r="B61" s="1028"/>
      <c r="C61" s="95"/>
      <c r="D61" s="47" t="s">
        <v>639</v>
      </c>
      <c r="E61" s="6"/>
      <c r="F61" s="6"/>
      <c r="G61" s="6"/>
      <c r="H61" s="6"/>
      <c r="I61" s="6"/>
      <c r="J61" s="6"/>
      <c r="K61" s="6"/>
    </row>
    <row r="62" spans="2:11" x14ac:dyDescent="0.25">
      <c r="B62" s="1028"/>
      <c r="C62" s="95"/>
      <c r="D62" s="54" t="s">
        <v>141</v>
      </c>
      <c r="E62" s="6"/>
      <c r="F62" s="6"/>
      <c r="G62" s="6"/>
      <c r="H62" s="6"/>
      <c r="I62" s="6"/>
      <c r="J62" s="6"/>
      <c r="K62" s="6"/>
    </row>
    <row r="63" spans="2:11" ht="60.75" thickBot="1" x14ac:dyDescent="0.3">
      <c r="B63" s="1029"/>
      <c r="C63" s="3"/>
      <c r="D63" s="41" t="s">
        <v>640</v>
      </c>
      <c r="E63" s="6"/>
      <c r="F63" s="6"/>
      <c r="G63" s="6"/>
      <c r="H63" s="6"/>
      <c r="I63" s="6"/>
      <c r="J63" s="6"/>
      <c r="K63" s="6"/>
    </row>
    <row r="64" spans="2:11" ht="24.75" thickBot="1" x14ac:dyDescent="0.3">
      <c r="B64" s="48" t="s">
        <v>72</v>
      </c>
      <c r="C64" s="3"/>
      <c r="D64" s="41"/>
      <c r="E64" s="6"/>
      <c r="F64" s="6"/>
      <c r="G64" s="6"/>
      <c r="H64" s="6"/>
      <c r="I64" s="6"/>
      <c r="J64" s="6"/>
      <c r="K64" s="6"/>
    </row>
    <row r="65" spans="2:11" ht="276" x14ac:dyDescent="0.25">
      <c r="B65" s="1027" t="s">
        <v>73</v>
      </c>
      <c r="C65" s="95"/>
      <c r="D65" s="47" t="s">
        <v>641</v>
      </c>
      <c r="E65" s="6"/>
      <c r="F65" s="6"/>
      <c r="G65" s="6"/>
      <c r="H65" s="6"/>
      <c r="I65" s="6"/>
      <c r="J65" s="6"/>
      <c r="K65" s="6"/>
    </row>
    <row r="66" spans="2:11" ht="132" x14ac:dyDescent="0.25">
      <c r="B66" s="1028"/>
      <c r="C66" s="95"/>
      <c r="D66" s="47" t="s">
        <v>642</v>
      </c>
      <c r="E66" s="6"/>
      <c r="F66" s="6"/>
      <c r="G66" s="6"/>
      <c r="H66" s="6"/>
      <c r="I66" s="6"/>
      <c r="J66" s="6"/>
      <c r="K66" s="6"/>
    </row>
    <row r="67" spans="2:11" ht="72.75" thickBot="1" x14ac:dyDescent="0.3">
      <c r="B67" s="1029"/>
      <c r="C67" s="3"/>
      <c r="D67" s="41" t="s">
        <v>643</v>
      </c>
      <c r="E67" s="6"/>
      <c r="F67" s="6"/>
      <c r="G67" s="6"/>
      <c r="H67" s="6"/>
      <c r="I67" s="6"/>
      <c r="J67" s="6"/>
      <c r="K67" s="6"/>
    </row>
    <row r="68" spans="2:11" x14ac:dyDescent="0.25">
      <c r="B68" s="1027" t="s">
        <v>90</v>
      </c>
      <c r="C68" s="95"/>
      <c r="D68" s="47"/>
      <c r="E68" s="6"/>
      <c r="F68" s="6"/>
      <c r="G68" s="6"/>
      <c r="H68" s="6"/>
      <c r="I68" s="6"/>
      <c r="J68" s="6"/>
      <c r="K68" s="6"/>
    </row>
    <row r="69" spans="2:11" x14ac:dyDescent="0.25">
      <c r="B69" s="1028"/>
      <c r="C69" s="95"/>
      <c r="D69" s="17"/>
      <c r="E69" s="6"/>
      <c r="F69" s="6"/>
      <c r="G69" s="6"/>
      <c r="H69" s="6"/>
      <c r="I69" s="6"/>
      <c r="J69" s="6"/>
      <c r="K69" s="6"/>
    </row>
    <row r="70" spans="2:11" x14ac:dyDescent="0.25">
      <c r="B70" s="1028"/>
      <c r="C70" s="95"/>
      <c r="D70" s="47" t="s">
        <v>91</v>
      </c>
      <c r="E70" s="6"/>
      <c r="F70" s="6"/>
      <c r="G70" s="6"/>
      <c r="H70" s="6"/>
      <c r="I70" s="6"/>
      <c r="J70" s="6"/>
      <c r="K70" s="6"/>
    </row>
    <row r="71" spans="2:11" ht="61.5" x14ac:dyDescent="0.25">
      <c r="B71" s="1028"/>
      <c r="C71" s="95"/>
      <c r="D71" s="47" t="s">
        <v>644</v>
      </c>
      <c r="E71" s="6"/>
      <c r="F71" s="6"/>
      <c r="G71" s="6"/>
      <c r="H71" s="6"/>
      <c r="I71" s="6"/>
      <c r="J71" s="6"/>
      <c r="K71" s="6"/>
    </row>
    <row r="72" spans="2:11" ht="49.5" x14ac:dyDescent="0.25">
      <c r="B72" s="1028"/>
      <c r="C72" s="95"/>
      <c r="D72" s="47" t="s">
        <v>645</v>
      </c>
      <c r="E72" s="6"/>
      <c r="F72" s="6"/>
      <c r="G72" s="6"/>
      <c r="H72" s="6"/>
      <c r="I72" s="6"/>
      <c r="J72" s="6"/>
      <c r="K72" s="6"/>
    </row>
    <row r="73" spans="2:11" ht="49.5" x14ac:dyDescent="0.25">
      <c r="B73" s="1028"/>
      <c r="C73" s="95"/>
      <c r="D73" s="47" t="s">
        <v>646</v>
      </c>
      <c r="E73" s="6"/>
      <c r="F73" s="6"/>
      <c r="G73" s="6"/>
      <c r="H73" s="6"/>
      <c r="I73" s="6"/>
      <c r="J73" s="6"/>
      <c r="K73" s="6"/>
    </row>
    <row r="74" spans="2:11" ht="72.75" thickBot="1" x14ac:dyDescent="0.3">
      <c r="B74" s="1029"/>
      <c r="C74" s="3"/>
      <c r="D74" s="41" t="s">
        <v>647</v>
      </c>
      <c r="E74" s="6"/>
      <c r="F74" s="6"/>
      <c r="G74" s="6"/>
      <c r="H74" s="6"/>
      <c r="I74" s="6"/>
      <c r="J74" s="6"/>
      <c r="K74" s="6"/>
    </row>
    <row r="75" spans="2:11" x14ac:dyDescent="0.25">
      <c r="B75" s="6"/>
      <c r="D75" s="6"/>
      <c r="E75" s="6"/>
      <c r="F75" s="6"/>
      <c r="G75" s="6"/>
      <c r="H75" s="6"/>
      <c r="I75" s="6"/>
      <c r="J75" s="6"/>
      <c r="K75" s="6"/>
    </row>
    <row r="76" spans="2:11" x14ac:dyDescent="0.25">
      <c r="B76" s="6"/>
      <c r="D76" s="6"/>
      <c r="E76" s="6"/>
      <c r="F76" s="6"/>
      <c r="G76" s="6"/>
      <c r="H76" s="6"/>
      <c r="I76" s="6"/>
      <c r="J76" s="6"/>
      <c r="K76" s="6"/>
    </row>
    <row r="77" spans="2:11" x14ac:dyDescent="0.25">
      <c r="B77" s="6"/>
      <c r="D77" s="6"/>
      <c r="E77" s="6"/>
      <c r="F77" s="6"/>
      <c r="G77" s="6"/>
      <c r="H77" s="6"/>
      <c r="I77" s="6"/>
      <c r="J77" s="6"/>
      <c r="K77" s="6"/>
    </row>
    <row r="78" spans="2:11" x14ac:dyDescent="0.25">
      <c r="B78" s="6"/>
      <c r="D78" s="6"/>
      <c r="E78" s="6"/>
      <c r="F78" s="6"/>
      <c r="G78" s="6"/>
      <c r="H78" s="6"/>
      <c r="I78" s="6"/>
      <c r="J78" s="6"/>
      <c r="K78" s="6"/>
    </row>
    <row r="79" spans="2:11" x14ac:dyDescent="0.25">
      <c r="B79" s="6"/>
      <c r="D79" s="6"/>
      <c r="E79" s="6"/>
      <c r="F79" s="6"/>
      <c r="G79" s="6"/>
      <c r="H79" s="6"/>
      <c r="I79" s="6"/>
      <c r="J79" s="6"/>
      <c r="K79" s="6"/>
    </row>
    <row r="80" spans="2:11" x14ac:dyDescent="0.25">
      <c r="B80" s="6"/>
      <c r="D80" s="6"/>
      <c r="E80" s="6"/>
      <c r="F80" s="6"/>
      <c r="G80" s="6"/>
      <c r="H80" s="6"/>
      <c r="I80" s="6"/>
      <c r="J80" s="6"/>
      <c r="K80" s="6"/>
    </row>
    <row r="81" spans="2:11" x14ac:dyDescent="0.25">
      <c r="B81" s="6"/>
      <c r="D81" s="6"/>
      <c r="E81" s="6"/>
      <c r="F81" s="6"/>
      <c r="G81" s="6"/>
      <c r="H81" s="6"/>
      <c r="I81" s="6"/>
      <c r="J81" s="6"/>
      <c r="K81" s="6"/>
    </row>
    <row r="82" spans="2:11" x14ac:dyDescent="0.25">
      <c r="B82" s="6"/>
      <c r="D82" s="6"/>
      <c r="E82" s="6"/>
      <c r="F82" s="6"/>
      <c r="G82" s="6"/>
      <c r="H82" s="6"/>
      <c r="I82" s="6"/>
      <c r="J82" s="6"/>
      <c r="K82" s="6"/>
    </row>
    <row r="83" spans="2:11" x14ac:dyDescent="0.25">
      <c r="B83" s="6"/>
      <c r="D83" s="6"/>
      <c r="E83" s="6"/>
      <c r="F83" s="6"/>
      <c r="G83" s="6"/>
      <c r="H83" s="6"/>
      <c r="I83" s="6"/>
      <c r="J83" s="6"/>
      <c r="K83" s="6"/>
    </row>
    <row r="84" spans="2:11" x14ac:dyDescent="0.25">
      <c r="B84" s="6"/>
      <c r="D84" s="6"/>
      <c r="E84" s="6"/>
      <c r="F84" s="6"/>
      <c r="G84" s="6"/>
      <c r="H84" s="6"/>
      <c r="I84" s="6"/>
      <c r="J84" s="6"/>
      <c r="K84" s="6"/>
    </row>
    <row r="85" spans="2:11" x14ac:dyDescent="0.25">
      <c r="B85" s="6"/>
      <c r="D85" s="6"/>
      <c r="E85" s="6"/>
      <c r="F85" s="6"/>
      <c r="G85" s="6"/>
      <c r="H85" s="6"/>
      <c r="I85" s="6"/>
      <c r="J85" s="6"/>
      <c r="K85" s="6"/>
    </row>
    <row r="86" spans="2:11" x14ac:dyDescent="0.25">
      <c r="B86" s="6"/>
      <c r="D86" s="6"/>
      <c r="E86" s="6"/>
      <c r="F86" s="6"/>
      <c r="G86" s="6"/>
      <c r="H86" s="6"/>
      <c r="I86" s="6"/>
      <c r="J86" s="6"/>
      <c r="K86" s="6"/>
    </row>
    <row r="87" spans="2:11" x14ac:dyDescent="0.25">
      <c r="B87" s="6"/>
      <c r="D87" s="6"/>
      <c r="E87" s="6"/>
      <c r="F87" s="6"/>
      <c r="G87" s="6"/>
      <c r="H87" s="6"/>
      <c r="I87" s="6"/>
      <c r="J87" s="6"/>
      <c r="K87" s="6"/>
    </row>
    <row r="88" spans="2:11" x14ac:dyDescent="0.25">
      <c r="B88" s="6"/>
      <c r="D88" s="6"/>
      <c r="E88" s="6"/>
      <c r="F88" s="6"/>
      <c r="G88" s="6"/>
      <c r="H88" s="6"/>
      <c r="I88" s="6"/>
      <c r="J88" s="6"/>
      <c r="K88" s="6"/>
    </row>
    <row r="89" spans="2:11" x14ac:dyDescent="0.25">
      <c r="B89" s="6"/>
      <c r="D89" s="6"/>
      <c r="E89" s="6"/>
      <c r="F89" s="6"/>
      <c r="G89" s="6"/>
      <c r="H89" s="6"/>
      <c r="I89" s="6"/>
      <c r="J89" s="6"/>
      <c r="K89" s="6"/>
    </row>
    <row r="90" spans="2:11" x14ac:dyDescent="0.25">
      <c r="B90" s="6"/>
      <c r="D90" s="6"/>
      <c r="E90" s="6"/>
      <c r="F90" s="6"/>
      <c r="G90" s="6"/>
      <c r="H90" s="6"/>
      <c r="I90" s="6"/>
      <c r="J90" s="6"/>
      <c r="K90" s="6"/>
    </row>
    <row r="91" spans="2:11" x14ac:dyDescent="0.25">
      <c r="B91" s="6"/>
      <c r="D91" s="6"/>
      <c r="E91" s="6"/>
      <c r="F91" s="6"/>
      <c r="G91" s="6"/>
      <c r="H91" s="6"/>
      <c r="I91" s="6"/>
      <c r="J91" s="6"/>
      <c r="K91" s="6"/>
    </row>
    <row r="92" spans="2:11" x14ac:dyDescent="0.25">
      <c r="B92" s="6"/>
      <c r="D92" s="6"/>
      <c r="E92" s="6"/>
      <c r="F92" s="6"/>
      <c r="G92" s="6"/>
      <c r="H92" s="6"/>
      <c r="I92" s="6"/>
      <c r="J92" s="6"/>
      <c r="K92" s="6"/>
    </row>
    <row r="93" spans="2:11" x14ac:dyDescent="0.25">
      <c r="B93" s="6"/>
      <c r="D93" s="6"/>
      <c r="E93" s="6"/>
      <c r="F93" s="6"/>
      <c r="G93" s="6"/>
      <c r="H93" s="6"/>
      <c r="I93" s="6"/>
      <c r="J93" s="6"/>
      <c r="K93" s="6"/>
    </row>
    <row r="94" spans="2:11" x14ac:dyDescent="0.25">
      <c r="B94" s="6"/>
      <c r="D94" s="6"/>
      <c r="E94" s="6"/>
      <c r="F94" s="6"/>
      <c r="G94" s="6"/>
      <c r="H94" s="6"/>
      <c r="I94" s="6"/>
      <c r="J94" s="6"/>
      <c r="K94" s="6"/>
    </row>
    <row r="95" spans="2:11" x14ac:dyDescent="0.25">
      <c r="B95" s="6"/>
      <c r="D95" s="6"/>
      <c r="E95" s="6"/>
      <c r="F95" s="6"/>
      <c r="G95" s="6"/>
      <c r="H95" s="6"/>
      <c r="I95" s="6"/>
      <c r="J95" s="6"/>
      <c r="K95" s="6"/>
    </row>
    <row r="96" spans="2:11" x14ac:dyDescent="0.25">
      <c r="B96" s="6"/>
      <c r="D96" s="6"/>
      <c r="E96" s="6"/>
      <c r="F96" s="6"/>
      <c r="G96" s="6"/>
      <c r="H96" s="6"/>
      <c r="I96" s="6"/>
      <c r="J96" s="6"/>
      <c r="K96" s="6"/>
    </row>
    <row r="97" spans="2:11" x14ac:dyDescent="0.25">
      <c r="B97" s="6"/>
      <c r="D97" s="6"/>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mergeCells count="23">
    <mergeCell ref="A1:P1"/>
    <mergeCell ref="A2:P2"/>
    <mergeCell ref="A3:P3"/>
    <mergeCell ref="A4:D4"/>
    <mergeCell ref="A5:P5"/>
    <mergeCell ref="B55:B63"/>
    <mergeCell ref="B65:B67"/>
    <mergeCell ref="B68:B74"/>
    <mergeCell ref="B15:B22"/>
    <mergeCell ref="D15:I15"/>
    <mergeCell ref="D18:I18"/>
    <mergeCell ref="D23:I23"/>
    <mergeCell ref="D24:I24"/>
    <mergeCell ref="B26:E26"/>
    <mergeCell ref="B27:B33"/>
    <mergeCell ref="B35:E35"/>
    <mergeCell ref="B36:B42"/>
    <mergeCell ref="B49:E50"/>
    <mergeCell ref="B10:D10"/>
    <mergeCell ref="F10:S10"/>
    <mergeCell ref="F11:S11"/>
    <mergeCell ref="E12:R12"/>
    <mergeCell ref="E13:R13"/>
  </mergeCells>
  <conditionalFormatting sqref="F10">
    <cfRule type="notContainsBlanks" dxfId="61" priority="4">
      <formula>LEN(TRIM(F10))&gt;0</formula>
    </cfRule>
  </conditionalFormatting>
  <conditionalFormatting sqref="F11:S11">
    <cfRule type="expression" dxfId="60" priority="2">
      <formula>E11="NO SE REPORTA"</formula>
    </cfRule>
    <cfRule type="expression" dxfId="59" priority="3">
      <formula>E10="NO APLICA"</formula>
    </cfRule>
  </conditionalFormatting>
  <conditionalFormatting sqref="E12:R12">
    <cfRule type="expression" dxfId="58"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7 E20:H21">
      <formula1>0</formula1>
    </dataValidation>
    <dataValidation allowBlank="1" showInputMessage="1" showErrorMessage="1" sqref="I20:I21"/>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0"/>
  <sheetViews>
    <sheetView showGridLines="0" topLeftCell="A55" zoomScale="98" zoomScaleNormal="98" workbookViewId="0">
      <selection activeCell="E51" sqref="E51:E5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7" width="25" customWidth="1"/>
    <col min="8" max="8" width="15.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655</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28"/>
      <c r="C7" s="78"/>
      <c r="D7" s="6"/>
      <c r="E7" s="18"/>
      <c r="F7" s="6" t="s">
        <v>129</v>
      </c>
      <c r="G7" s="6"/>
      <c r="H7" s="6"/>
      <c r="I7" s="6"/>
      <c r="J7" s="6"/>
      <c r="K7" s="6"/>
    </row>
    <row r="8" spans="1:21" ht="15.75" thickBot="1" x14ac:dyDescent="0.3">
      <c r="B8" s="179" t="s">
        <v>1183</v>
      </c>
      <c r="C8" s="224">
        <v>2020</v>
      </c>
      <c r="D8" s="229">
        <f>IF(E10="NO APLICA","NO APLICA",IF(E11="NO SE REPORTA","SIN INFORMACION",+E20))</f>
        <v>1</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ht="15" customHeight="1" thickTop="1" x14ac:dyDescent="0.25">
      <c r="B15" s="1036" t="s">
        <v>2</v>
      </c>
      <c r="C15" s="90"/>
      <c r="D15" s="1038" t="s">
        <v>336</v>
      </c>
      <c r="E15" s="1039"/>
      <c r="F15" s="1039"/>
      <c r="G15" s="1039"/>
      <c r="H15" s="1039"/>
      <c r="I15" s="1039"/>
      <c r="J15" s="1039"/>
      <c r="K15" s="1040"/>
    </row>
    <row r="16" spans="1:21" ht="15.75" thickBot="1" x14ac:dyDescent="0.3">
      <c r="B16" s="1037"/>
      <c r="C16" s="93"/>
      <c r="D16" s="1127" t="s">
        <v>655</v>
      </c>
      <c r="E16" s="1128"/>
      <c r="F16" s="1128"/>
      <c r="G16" s="1128"/>
      <c r="H16" s="1128"/>
      <c r="I16" s="1128"/>
      <c r="J16" s="1128"/>
      <c r="K16" s="1129"/>
    </row>
    <row r="17" spans="2:12" ht="15.75" thickBot="1" x14ac:dyDescent="0.3">
      <c r="B17" s="1037"/>
      <c r="C17" s="91" t="s">
        <v>19</v>
      </c>
      <c r="D17" s="39" t="s">
        <v>253</v>
      </c>
      <c r="E17" s="39" t="s">
        <v>20</v>
      </c>
      <c r="F17" s="39" t="s">
        <v>21</v>
      </c>
      <c r="G17" s="39" t="s">
        <v>22</v>
      </c>
      <c r="H17" s="39" t="s">
        <v>23</v>
      </c>
      <c r="I17" s="39" t="s">
        <v>254</v>
      </c>
      <c r="K17" s="22"/>
    </row>
    <row r="18" spans="2:12" ht="36.75" thickBot="1" x14ac:dyDescent="0.3">
      <c r="B18" s="1037"/>
      <c r="C18" s="92" t="s">
        <v>152</v>
      </c>
      <c r="D18" s="41" t="s">
        <v>690</v>
      </c>
      <c r="E18" s="7">
        <v>10</v>
      </c>
      <c r="F18" s="7"/>
      <c r="G18" s="7"/>
      <c r="H18" s="7"/>
      <c r="I18" s="43">
        <f>SUM(E18:H18)</f>
        <v>10</v>
      </c>
      <c r="K18" s="22"/>
    </row>
    <row r="19" spans="2:12" ht="36.75" thickBot="1" x14ac:dyDescent="0.3">
      <c r="B19" s="1037"/>
      <c r="C19" s="92" t="s">
        <v>154</v>
      </c>
      <c r="D19" s="41" t="s">
        <v>1176</v>
      </c>
      <c r="E19" s="7">
        <v>10</v>
      </c>
      <c r="F19" s="7"/>
      <c r="G19" s="7"/>
      <c r="H19" s="7"/>
      <c r="I19" s="43">
        <f>SUM(E19:H19)</f>
        <v>10</v>
      </c>
      <c r="K19" s="22"/>
    </row>
    <row r="20" spans="2:12" ht="48.75" thickBot="1" x14ac:dyDescent="0.3">
      <c r="B20" s="1037"/>
      <c r="C20" s="92" t="s">
        <v>156</v>
      </c>
      <c r="D20" s="41" t="s">
        <v>1175</v>
      </c>
      <c r="E20" s="146">
        <f>IFERROR(E19/E18,0)</f>
        <v>1</v>
      </c>
      <c r="F20" s="146">
        <f>IFERROR(F19/F18,0)</f>
        <v>0</v>
      </c>
      <c r="G20" s="146">
        <f>IFERROR(G19/G18,0)</f>
        <v>0</v>
      </c>
      <c r="H20" s="146">
        <f>IFERROR(H19/H18,0)</f>
        <v>0</v>
      </c>
      <c r="I20" s="146">
        <f>IFERROR(I19/I18,0)</f>
        <v>1</v>
      </c>
      <c r="K20" s="22"/>
    </row>
    <row r="21" spans="2:12" x14ac:dyDescent="0.25">
      <c r="B21" s="440"/>
      <c r="C21" s="93"/>
      <c r="D21" s="1044"/>
      <c r="E21" s="1045"/>
      <c r="F21" s="1045"/>
      <c r="G21" s="1045"/>
      <c r="H21" s="1045"/>
      <c r="I21" s="1045"/>
      <c r="J21" s="1045"/>
      <c r="K21" s="1046"/>
    </row>
    <row r="22" spans="2:12" x14ac:dyDescent="0.25">
      <c r="B22" s="440"/>
      <c r="C22" s="93"/>
      <c r="D22" s="1127" t="s">
        <v>691</v>
      </c>
      <c r="E22" s="1128"/>
      <c r="F22" s="1128"/>
      <c r="G22" s="1128"/>
      <c r="H22" s="1128"/>
      <c r="I22" s="1128"/>
      <c r="J22" s="1128"/>
      <c r="K22" s="1129"/>
    </row>
    <row r="23" spans="2:12" ht="24" customHeight="1" thickBot="1" x14ac:dyDescent="0.3">
      <c r="B23" s="440"/>
      <c r="C23" s="93"/>
      <c r="D23" s="1141" t="s">
        <v>686</v>
      </c>
      <c r="E23" s="1142"/>
      <c r="F23" s="1142"/>
      <c r="G23" s="1142"/>
      <c r="H23" s="1142"/>
      <c r="I23" s="1142"/>
      <c r="J23" s="1142"/>
      <c r="K23" s="1143"/>
    </row>
    <row r="24" spans="2:12" ht="15.75" thickBot="1" x14ac:dyDescent="0.3">
      <c r="B24" s="440"/>
      <c r="C24" s="1040" t="s">
        <v>19</v>
      </c>
      <c r="D24" s="1027" t="s">
        <v>270</v>
      </c>
      <c r="E24" s="1027" t="s">
        <v>619</v>
      </c>
      <c r="F24" s="1077" t="s">
        <v>692</v>
      </c>
      <c r="G24" s="1144" t="s">
        <v>693</v>
      </c>
      <c r="H24" s="1145"/>
      <c r="I24" s="1145"/>
      <c r="J24" s="1146"/>
      <c r="K24" s="120"/>
    </row>
    <row r="25" spans="2:12" x14ac:dyDescent="0.25">
      <c r="B25" s="440"/>
      <c r="C25" s="1046"/>
      <c r="D25" s="1028"/>
      <c r="E25" s="1028"/>
      <c r="F25" s="1098"/>
      <c r="G25" s="70" t="s">
        <v>473</v>
      </c>
      <c r="H25" s="1077" t="s">
        <v>695</v>
      </c>
      <c r="I25" s="1077" t="s">
        <v>274</v>
      </c>
      <c r="J25" s="1077" t="s">
        <v>275</v>
      </c>
      <c r="K25" s="12"/>
    </row>
    <row r="26" spans="2:12" ht="15.75" thickBot="1" x14ac:dyDescent="0.3">
      <c r="B26" s="440"/>
      <c r="C26" s="1074"/>
      <c r="D26" s="1029"/>
      <c r="E26" s="1029"/>
      <c r="F26" s="1078"/>
      <c r="G26" s="66" t="s">
        <v>694</v>
      </c>
      <c r="H26" s="1078"/>
      <c r="I26" s="1078"/>
      <c r="J26" s="1078"/>
      <c r="K26" s="12"/>
    </row>
    <row r="27" spans="2:12" ht="15.75" thickBot="1" x14ac:dyDescent="0.3">
      <c r="B27" s="440"/>
      <c r="C27" s="31">
        <v>1</v>
      </c>
      <c r="D27" s="31"/>
      <c r="E27" s="484"/>
      <c r="F27" s="31"/>
      <c r="G27" s="220"/>
      <c r="H27" s="220"/>
      <c r="I27" s="220"/>
      <c r="J27" s="220"/>
      <c r="K27" s="12"/>
      <c r="L27" s="228"/>
    </row>
    <row r="28" spans="2:12" ht="15.75" thickBot="1" x14ac:dyDescent="0.3">
      <c r="B28" s="440"/>
      <c r="C28" s="31">
        <v>2</v>
      </c>
      <c r="D28" s="31"/>
      <c r="E28" s="484"/>
      <c r="F28" s="31"/>
      <c r="G28" s="220"/>
      <c r="H28" s="220"/>
      <c r="I28" s="220"/>
      <c r="J28" s="220"/>
      <c r="K28" s="12"/>
      <c r="L28" s="228"/>
    </row>
    <row r="29" spans="2:12" ht="15.75" thickBot="1" x14ac:dyDescent="0.3">
      <c r="B29" s="440"/>
      <c r="C29" s="31">
        <v>3</v>
      </c>
      <c r="D29" s="31"/>
      <c r="E29" s="484"/>
      <c r="F29" s="31"/>
      <c r="G29" s="220"/>
      <c r="H29" s="220"/>
      <c r="I29" s="220"/>
      <c r="J29" s="220"/>
      <c r="K29" s="12"/>
      <c r="L29" s="228"/>
    </row>
    <row r="30" spans="2:12" ht="15.75" thickBot="1" x14ac:dyDescent="0.3">
      <c r="B30" s="440"/>
      <c r="C30" s="31">
        <v>4</v>
      </c>
      <c r="D30" s="31"/>
      <c r="E30" s="484"/>
      <c r="F30" s="31"/>
      <c r="G30" s="220"/>
      <c r="H30" s="220"/>
      <c r="I30" s="220"/>
      <c r="J30" s="220"/>
      <c r="K30" s="12"/>
      <c r="L30" s="228"/>
    </row>
    <row r="31" spans="2:12" ht="15.75" thickBot="1" x14ac:dyDescent="0.3">
      <c r="B31" s="440"/>
      <c r="C31" s="31">
        <v>5</v>
      </c>
      <c r="D31" s="31"/>
      <c r="E31" s="484"/>
      <c r="F31" s="31"/>
      <c r="G31" s="220"/>
      <c r="H31" s="220"/>
      <c r="I31" s="220"/>
      <c r="J31" s="220"/>
      <c r="K31" s="12"/>
      <c r="L31" s="228"/>
    </row>
    <row r="32" spans="2:12" ht="15.75" thickBot="1" x14ac:dyDescent="0.3">
      <c r="B32" s="440"/>
      <c r="C32" s="31">
        <v>6</v>
      </c>
      <c r="D32" s="31"/>
      <c r="E32" s="484"/>
      <c r="F32" s="31"/>
      <c r="G32" s="220"/>
      <c r="H32" s="220"/>
      <c r="I32" s="220"/>
      <c r="J32" s="220"/>
      <c r="K32" s="12"/>
      <c r="L32" s="228"/>
    </row>
    <row r="33" spans="2:11" ht="15.75" thickBot="1" x14ac:dyDescent="0.3">
      <c r="B33" s="440"/>
      <c r="C33" s="40"/>
      <c r="D33" s="40" t="s">
        <v>151</v>
      </c>
      <c r="E33" s="40"/>
      <c r="F33" s="41"/>
      <c r="G33" s="144">
        <f>SUM(G27:G32)</f>
        <v>0</v>
      </c>
      <c r="H33" s="144">
        <f>SUM(H27:H32)</f>
        <v>0</v>
      </c>
      <c r="I33" s="144">
        <f>SUM(I27:I32)</f>
        <v>0</v>
      </c>
      <c r="J33" s="144">
        <f>SUM(J27:J32)</f>
        <v>0</v>
      </c>
      <c r="K33" s="13"/>
    </row>
    <row r="34" spans="2:11" x14ac:dyDescent="0.25">
      <c r="B34" s="440"/>
      <c r="C34" s="93"/>
      <c r="D34" s="1038" t="s">
        <v>630</v>
      </c>
      <c r="E34" s="1039"/>
      <c r="F34" s="1039"/>
      <c r="G34" s="1039"/>
      <c r="H34" s="1039"/>
      <c r="I34" s="1039"/>
      <c r="J34" s="1039"/>
      <c r="K34" s="1040"/>
    </row>
    <row r="35" spans="2:11" ht="24" customHeight="1" thickBot="1" x14ac:dyDescent="0.3">
      <c r="B35" s="440"/>
      <c r="C35" s="93"/>
      <c r="D35" s="1044" t="s">
        <v>696</v>
      </c>
      <c r="E35" s="1045"/>
      <c r="F35" s="1045"/>
      <c r="G35" s="1045"/>
      <c r="H35" s="1045"/>
      <c r="I35" s="1045"/>
      <c r="J35" s="1045"/>
      <c r="K35" s="1046"/>
    </row>
    <row r="36" spans="2:11" ht="15.75" thickBot="1" x14ac:dyDescent="0.3">
      <c r="B36" s="440"/>
      <c r="C36" s="1147" t="s">
        <v>19</v>
      </c>
      <c r="D36" s="1130" t="s">
        <v>697</v>
      </c>
      <c r="E36" s="1133" t="s">
        <v>698</v>
      </c>
      <c r="F36" s="1134"/>
      <c r="G36" s="71"/>
      <c r="H36" s="6"/>
      <c r="I36" s="6"/>
      <c r="K36" s="22"/>
    </row>
    <row r="37" spans="2:11" x14ac:dyDescent="0.25">
      <c r="B37" s="440"/>
      <c r="C37" s="1043"/>
      <c r="D37" s="1131"/>
      <c r="E37" s="1027" t="s">
        <v>699</v>
      </c>
      <c r="F37" s="47" t="s">
        <v>700</v>
      </c>
      <c r="G37" s="1027" t="s">
        <v>55</v>
      </c>
      <c r="H37" s="6"/>
      <c r="I37" s="6"/>
      <c r="K37" s="22"/>
    </row>
    <row r="38" spans="2:11" ht="15.75" thickBot="1" x14ac:dyDescent="0.3">
      <c r="B38" s="440"/>
      <c r="C38" s="1049"/>
      <c r="D38" s="1132"/>
      <c r="E38" s="1029"/>
      <c r="F38" s="41" t="s">
        <v>695</v>
      </c>
      <c r="G38" s="1029"/>
      <c r="H38" s="6"/>
      <c r="I38" s="6"/>
      <c r="K38" s="22"/>
    </row>
    <row r="39" spans="2:11" ht="15.75" thickBot="1" x14ac:dyDescent="0.3">
      <c r="B39" s="440"/>
      <c r="C39" s="486">
        <v>1</v>
      </c>
      <c r="D39" s="166"/>
      <c r="E39" s="150">
        <f>IFERROR(I27/H27,0)</f>
        <v>0</v>
      </c>
      <c r="F39" s="150">
        <f>IFERROR(J27/I27,0)</f>
        <v>0</v>
      </c>
      <c r="G39" s="484"/>
      <c r="H39" s="6"/>
      <c r="I39" s="6"/>
      <c r="K39" s="22"/>
    </row>
    <row r="40" spans="2:11" ht="15.75" thickBot="1" x14ac:dyDescent="0.3">
      <c r="B40" s="440"/>
      <c r="C40" s="486">
        <v>2</v>
      </c>
      <c r="D40" s="166"/>
      <c r="E40" s="150">
        <f>IFERROR(I28/H28,0)</f>
        <v>0</v>
      </c>
      <c r="F40" s="150">
        <f t="shared" ref="F40:F45" si="0">IFERROR(J28/I28,0)</f>
        <v>0</v>
      </c>
      <c r="G40" s="484"/>
      <c r="H40" s="6"/>
      <c r="I40" s="6"/>
      <c r="K40" s="22"/>
    </row>
    <row r="41" spans="2:11" ht="15.75" thickBot="1" x14ac:dyDescent="0.3">
      <c r="B41" s="440"/>
      <c r="C41" s="486">
        <v>3</v>
      </c>
      <c r="D41" s="166"/>
      <c r="E41" s="150">
        <f>IFERROR(I29/H29,0)</f>
        <v>0</v>
      </c>
      <c r="F41" s="150">
        <f t="shared" si="0"/>
        <v>0</v>
      </c>
      <c r="G41" s="484"/>
      <c r="H41" s="6"/>
      <c r="I41" s="6"/>
      <c r="K41" s="22"/>
    </row>
    <row r="42" spans="2:11" ht="15.75" thickBot="1" x14ac:dyDescent="0.3">
      <c r="B42" s="440"/>
      <c r="C42" s="486">
        <v>4</v>
      </c>
      <c r="D42" s="166"/>
      <c r="E42" s="150">
        <f>IFERROR(I30/H30,0)</f>
        <v>0</v>
      </c>
      <c r="F42" s="150">
        <f t="shared" si="0"/>
        <v>0</v>
      </c>
      <c r="G42" s="484"/>
      <c r="H42" s="6"/>
      <c r="I42" s="6"/>
      <c r="K42" s="22"/>
    </row>
    <row r="43" spans="2:11" ht="15.75" thickBot="1" x14ac:dyDescent="0.3">
      <c r="B43" s="440"/>
      <c r="C43" s="486">
        <v>5</v>
      </c>
      <c r="D43" s="166"/>
      <c r="E43" s="150">
        <f>IFERROR(I31/H31,0)</f>
        <v>0</v>
      </c>
      <c r="F43" s="150">
        <f t="shared" si="0"/>
        <v>0</v>
      </c>
      <c r="G43" s="484"/>
      <c r="H43" s="6"/>
      <c r="I43" s="6"/>
      <c r="K43" s="22"/>
    </row>
    <row r="44" spans="2:11" ht="15.75" thickBot="1" x14ac:dyDescent="0.3">
      <c r="B44" s="440"/>
      <c r="C44" s="486">
        <v>6</v>
      </c>
      <c r="D44" s="166"/>
      <c r="E44" s="150">
        <f>IFERROR(I32/H32,0)</f>
        <v>0</v>
      </c>
      <c r="F44" s="150">
        <f t="shared" si="0"/>
        <v>0</v>
      </c>
      <c r="G44" s="484"/>
      <c r="H44" s="6"/>
      <c r="I44" s="6"/>
      <c r="K44" s="22"/>
    </row>
    <row r="45" spans="2:11" ht="15.75" thickBot="1" x14ac:dyDescent="0.3">
      <c r="B45" s="441"/>
      <c r="C45" s="69"/>
      <c r="D45" s="167" t="str">
        <f>Formulas!$D$22</f>
        <v>ERROR: LA SUMA DE LA COLUMNA DEBE SER 100%</v>
      </c>
      <c r="E45" s="151">
        <f>+$D39*E39+$D40*E40+$D41*E41+$D42*E42+$D43*E43+$D44*E44</f>
        <v>0</v>
      </c>
      <c r="F45" s="150">
        <f t="shared" si="0"/>
        <v>0</v>
      </c>
      <c r="G45" s="41"/>
      <c r="H45" s="23"/>
      <c r="I45" s="23"/>
      <c r="J45" s="23"/>
      <c r="K45" s="24"/>
    </row>
    <row r="46" spans="2:11" ht="15.75" thickBot="1" x14ac:dyDescent="0.3">
      <c r="B46" s="38"/>
      <c r="C46" s="89"/>
      <c r="D46" s="6"/>
      <c r="E46" s="6"/>
      <c r="F46" s="6"/>
      <c r="G46" s="6"/>
      <c r="H46" s="6"/>
      <c r="I46" s="6"/>
      <c r="J46" s="6"/>
      <c r="K46" s="6"/>
    </row>
    <row r="47" spans="2:11" ht="84.75" thickBot="1" x14ac:dyDescent="0.3">
      <c r="B47" s="53" t="s">
        <v>34</v>
      </c>
      <c r="C47" s="99"/>
      <c r="D47" s="44" t="s">
        <v>701</v>
      </c>
      <c r="E47" s="6"/>
      <c r="F47" s="6"/>
      <c r="G47" s="6"/>
      <c r="H47" s="6"/>
      <c r="I47" s="6"/>
      <c r="J47" s="6"/>
      <c r="K47" s="6"/>
    </row>
    <row r="48" spans="2:11" ht="60.75" thickBot="1" x14ac:dyDescent="0.3">
      <c r="B48" s="48" t="s">
        <v>36</v>
      </c>
      <c r="C48" s="3"/>
      <c r="D48" s="41" t="s">
        <v>346</v>
      </c>
      <c r="E48" s="6"/>
      <c r="F48" s="6"/>
      <c r="G48" s="6"/>
      <c r="H48" s="6"/>
      <c r="I48" s="6"/>
      <c r="J48" s="6"/>
      <c r="K48" s="6"/>
    </row>
    <row r="49" spans="2:11" ht="15.75" thickBot="1" x14ac:dyDescent="0.3">
      <c r="B49" s="2"/>
      <c r="C49" s="77"/>
      <c r="D49" s="6"/>
      <c r="E49" s="6"/>
      <c r="F49" s="6"/>
      <c r="G49" s="6"/>
      <c r="H49" s="6"/>
      <c r="I49" s="6"/>
      <c r="J49" s="6"/>
      <c r="K49" s="6"/>
    </row>
    <row r="50" spans="2:11" ht="24" customHeight="1" thickBot="1" x14ac:dyDescent="0.3">
      <c r="B50" s="1030" t="s">
        <v>38</v>
      </c>
      <c r="C50" s="1031"/>
      <c r="D50" s="1031"/>
      <c r="E50" s="1032"/>
      <c r="F50" s="6"/>
      <c r="G50" s="6"/>
      <c r="H50" s="6"/>
      <c r="I50" s="6"/>
      <c r="J50" s="6"/>
      <c r="K50" s="6"/>
    </row>
    <row r="51" spans="2:11" ht="15.75" thickBot="1" x14ac:dyDescent="0.3">
      <c r="B51" s="1027">
        <v>1</v>
      </c>
      <c r="C51" s="95"/>
      <c r="D51" s="49" t="s">
        <v>39</v>
      </c>
      <c r="E51" s="42" t="s">
        <v>2032</v>
      </c>
      <c r="F51" s="6"/>
      <c r="G51" s="6"/>
      <c r="H51" s="6"/>
      <c r="I51" s="6"/>
      <c r="J51" s="6"/>
      <c r="K51" s="6"/>
    </row>
    <row r="52" spans="2:11" ht="15.75" thickBot="1" x14ac:dyDescent="0.3">
      <c r="B52" s="1028"/>
      <c r="C52" s="95"/>
      <c r="D52" s="41" t="s">
        <v>40</v>
      </c>
      <c r="E52" s="42" t="s">
        <v>2033</v>
      </c>
      <c r="F52" s="6"/>
      <c r="G52" s="6"/>
      <c r="H52" s="6"/>
      <c r="I52" s="6"/>
      <c r="J52" s="6"/>
      <c r="K52" s="6"/>
    </row>
    <row r="53" spans="2:11" ht="15.75" thickBot="1" x14ac:dyDescent="0.3">
      <c r="B53" s="1028"/>
      <c r="C53" s="95"/>
      <c r="D53" s="41" t="s">
        <v>41</v>
      </c>
      <c r="E53" s="42" t="s">
        <v>2018</v>
      </c>
      <c r="F53" s="6"/>
      <c r="G53" s="6"/>
      <c r="H53" s="6"/>
      <c r="I53" s="6"/>
      <c r="J53" s="6"/>
      <c r="K53" s="6"/>
    </row>
    <row r="54" spans="2:11" ht="15.75" thickBot="1" x14ac:dyDescent="0.3">
      <c r="B54" s="1028"/>
      <c r="C54" s="95"/>
      <c r="D54" s="41" t="s">
        <v>42</v>
      </c>
      <c r="E54" s="42" t="s">
        <v>2019</v>
      </c>
      <c r="F54" s="6"/>
      <c r="G54" s="6"/>
      <c r="H54" s="6"/>
      <c r="I54" s="6"/>
      <c r="J54" s="6"/>
      <c r="K54" s="6"/>
    </row>
    <row r="55" spans="2:11" ht="15.75" thickBot="1" x14ac:dyDescent="0.3">
      <c r="B55" s="1028"/>
      <c r="C55" s="95"/>
      <c r="D55" s="41" t="s">
        <v>43</v>
      </c>
      <c r="E55" s="42" t="s">
        <v>2020</v>
      </c>
      <c r="F55" s="6"/>
      <c r="G55" s="6"/>
      <c r="H55" s="6"/>
      <c r="I55" s="6"/>
      <c r="J55" s="6"/>
      <c r="K55" s="6"/>
    </row>
    <row r="56" spans="2:11" ht="15.75" thickBot="1" x14ac:dyDescent="0.3">
      <c r="B56" s="1028"/>
      <c r="C56" s="95"/>
      <c r="D56" s="41" t="s">
        <v>44</v>
      </c>
      <c r="E56" s="42">
        <v>5748960</v>
      </c>
      <c r="F56" s="6"/>
      <c r="G56" s="6"/>
      <c r="H56" s="6"/>
      <c r="I56" s="6"/>
      <c r="J56" s="6"/>
      <c r="K56" s="6"/>
    </row>
    <row r="57" spans="2:11" ht="15.75" thickBot="1" x14ac:dyDescent="0.3">
      <c r="B57" s="1029"/>
      <c r="C57" s="3"/>
      <c r="D57" s="41" t="s">
        <v>45</v>
      </c>
      <c r="E57" s="42" t="s">
        <v>2045</v>
      </c>
      <c r="F57" s="6"/>
      <c r="G57" s="6"/>
      <c r="H57" s="6"/>
      <c r="I57" s="6"/>
      <c r="J57" s="6"/>
      <c r="K57" s="6"/>
    </row>
    <row r="58" spans="2:11" ht="15.75" thickBot="1" x14ac:dyDescent="0.3">
      <c r="B58" s="2"/>
      <c r="C58" s="77"/>
      <c r="D58" s="6"/>
      <c r="E58" s="6"/>
      <c r="F58" s="6"/>
      <c r="G58" s="6"/>
      <c r="H58" s="6"/>
      <c r="I58" s="6"/>
      <c r="J58" s="6"/>
      <c r="K58" s="6"/>
    </row>
    <row r="59" spans="2:11" ht="15.75" thickBot="1" x14ac:dyDescent="0.3">
      <c r="B59" s="1030" t="s">
        <v>46</v>
      </c>
      <c r="C59" s="1031"/>
      <c r="D59" s="1031"/>
      <c r="E59" s="1032"/>
      <c r="F59" s="6"/>
      <c r="G59" s="6"/>
      <c r="H59" s="6"/>
      <c r="I59" s="6"/>
      <c r="J59" s="6"/>
      <c r="K59" s="6"/>
    </row>
    <row r="60" spans="2:11" ht="15.75" thickBot="1" x14ac:dyDescent="0.3">
      <c r="B60" s="1027">
        <v>1</v>
      </c>
      <c r="C60" s="95"/>
      <c r="D60" s="49" t="s">
        <v>39</v>
      </c>
      <c r="E60" s="133" t="s">
        <v>47</v>
      </c>
      <c r="F60" s="6"/>
      <c r="G60" s="6"/>
      <c r="H60" s="6"/>
      <c r="I60" s="6"/>
      <c r="J60" s="6"/>
      <c r="K60" s="6"/>
    </row>
    <row r="61" spans="2:11" ht="15.75" thickBot="1" x14ac:dyDescent="0.3">
      <c r="B61" s="1028"/>
      <c r="C61" s="95"/>
      <c r="D61" s="41" t="s">
        <v>40</v>
      </c>
      <c r="E61" s="133" t="s">
        <v>48</v>
      </c>
      <c r="F61" s="6"/>
      <c r="G61" s="6"/>
      <c r="H61" s="6"/>
      <c r="I61" s="6"/>
      <c r="J61" s="6"/>
      <c r="K61" s="6"/>
    </row>
    <row r="62" spans="2:11" ht="15.75" thickBot="1" x14ac:dyDescent="0.3">
      <c r="B62" s="1028"/>
      <c r="C62" s="95"/>
      <c r="D62" s="41" t="s">
        <v>41</v>
      </c>
      <c r="E62" s="175"/>
      <c r="F62" s="6"/>
      <c r="G62" s="6"/>
      <c r="H62" s="6"/>
      <c r="I62" s="6"/>
      <c r="J62" s="6"/>
      <c r="K62" s="6"/>
    </row>
    <row r="63" spans="2:11" ht="15.75" thickBot="1" x14ac:dyDescent="0.3">
      <c r="B63" s="1028"/>
      <c r="C63" s="95"/>
      <c r="D63" s="41" t="s">
        <v>42</v>
      </c>
      <c r="E63" s="175"/>
      <c r="F63" s="6"/>
      <c r="G63" s="6"/>
      <c r="H63" s="6"/>
      <c r="I63" s="6"/>
      <c r="J63" s="6"/>
      <c r="K63" s="6"/>
    </row>
    <row r="64" spans="2:11" ht="15.75" thickBot="1" x14ac:dyDescent="0.3">
      <c r="B64" s="1028"/>
      <c r="C64" s="95"/>
      <c r="D64" s="41" t="s">
        <v>43</v>
      </c>
      <c r="E64" s="175"/>
      <c r="F64" s="6"/>
      <c r="G64" s="6"/>
      <c r="H64" s="6"/>
      <c r="I64" s="6"/>
      <c r="J64" s="6"/>
      <c r="K64" s="6"/>
    </row>
    <row r="65" spans="2:11" ht="15.75" thickBot="1" x14ac:dyDescent="0.3">
      <c r="B65" s="1028"/>
      <c r="C65" s="95"/>
      <c r="D65" s="41" t="s">
        <v>44</v>
      </c>
      <c r="E65" s="175"/>
      <c r="F65" s="6"/>
      <c r="G65" s="6"/>
      <c r="H65" s="6"/>
      <c r="I65" s="6"/>
      <c r="J65" s="6"/>
      <c r="K65" s="6"/>
    </row>
    <row r="66" spans="2:11" ht="15.75" thickBot="1" x14ac:dyDescent="0.3">
      <c r="B66" s="1029"/>
      <c r="C66" s="3"/>
      <c r="D66" s="41" t="s">
        <v>45</v>
      </c>
      <c r="E66" s="175"/>
      <c r="F66" s="6"/>
      <c r="G66" s="6"/>
      <c r="H66" s="6"/>
      <c r="I66" s="6"/>
      <c r="J66" s="6"/>
      <c r="K66" s="6"/>
    </row>
    <row r="67" spans="2:11" ht="15.75" thickBot="1" x14ac:dyDescent="0.3">
      <c r="B67" s="2"/>
      <c r="C67" s="77"/>
      <c r="D67" s="6"/>
      <c r="E67" s="6"/>
      <c r="F67" s="6"/>
      <c r="G67" s="6"/>
      <c r="H67" s="6"/>
      <c r="I67" s="6"/>
      <c r="J67" s="6"/>
      <c r="K67" s="6"/>
    </row>
    <row r="68" spans="2:11" ht="15.75" thickBot="1" x14ac:dyDescent="0.3">
      <c r="B68" s="1030" t="s">
        <v>49</v>
      </c>
      <c r="C68" s="1031"/>
      <c r="D68" s="1031"/>
      <c r="E68" s="1031"/>
      <c r="F68" s="1032"/>
      <c r="G68" s="6"/>
      <c r="H68" s="6"/>
      <c r="I68" s="6"/>
      <c r="J68" s="6"/>
      <c r="K68" s="6"/>
    </row>
    <row r="69" spans="2:11" ht="24.75" thickBot="1" x14ac:dyDescent="0.3">
      <c r="B69" s="48" t="s">
        <v>50</v>
      </c>
      <c r="C69" s="41" t="s">
        <v>51</v>
      </c>
      <c r="D69" s="41" t="s">
        <v>52</v>
      </c>
      <c r="E69" s="41" t="s">
        <v>53</v>
      </c>
      <c r="F69" s="6"/>
      <c r="G69" s="6"/>
      <c r="H69" s="6"/>
      <c r="I69" s="6"/>
      <c r="J69" s="6"/>
    </row>
    <row r="70" spans="2:11" ht="84.75" thickBot="1" x14ac:dyDescent="0.3">
      <c r="B70" s="50">
        <v>42401</v>
      </c>
      <c r="C70" s="41">
        <v>0.01</v>
      </c>
      <c r="D70" s="51" t="s">
        <v>702</v>
      </c>
      <c r="E70" s="41"/>
      <c r="F70" s="6"/>
      <c r="G70" s="6"/>
      <c r="H70" s="6"/>
      <c r="I70" s="6"/>
      <c r="J70" s="6"/>
    </row>
    <row r="71" spans="2:11" ht="15.75" thickBot="1" x14ac:dyDescent="0.3">
      <c r="B71" s="4"/>
      <c r="C71" s="96"/>
      <c r="D71" s="6"/>
      <c r="E71" s="6"/>
      <c r="F71" s="6"/>
      <c r="G71" s="6"/>
      <c r="H71" s="6"/>
      <c r="I71" s="6"/>
      <c r="J71" s="6"/>
      <c r="K71" s="6"/>
    </row>
    <row r="72" spans="2:11" x14ac:dyDescent="0.25">
      <c r="B72" s="137" t="s">
        <v>55</v>
      </c>
      <c r="C72" s="97"/>
      <c r="D72" s="6"/>
      <c r="E72" s="6"/>
      <c r="F72" s="6"/>
      <c r="G72" s="6"/>
      <c r="H72" s="6"/>
      <c r="I72" s="6"/>
      <c r="J72" s="6"/>
      <c r="K72" s="6"/>
    </row>
    <row r="73" spans="2:11" x14ac:dyDescent="0.25">
      <c r="B73" s="1135"/>
      <c r="C73" s="1136"/>
      <c r="D73" s="1136"/>
      <c r="E73" s="1136"/>
      <c r="F73" s="1137"/>
      <c r="G73" s="6"/>
      <c r="H73" s="6"/>
      <c r="I73" s="6"/>
      <c r="J73" s="6"/>
      <c r="K73" s="6"/>
    </row>
    <row r="74" spans="2:11" x14ac:dyDescent="0.25">
      <c r="B74" s="1138"/>
      <c r="C74" s="1139"/>
      <c r="D74" s="1139"/>
      <c r="E74" s="1139"/>
      <c r="F74" s="1140"/>
      <c r="G74" s="6"/>
      <c r="H74" s="6"/>
      <c r="I74" s="6"/>
      <c r="J74" s="6"/>
      <c r="K74" s="6"/>
    </row>
    <row r="75" spans="2:11" x14ac:dyDescent="0.25">
      <c r="B75" s="2"/>
      <c r="C75" s="77"/>
      <c r="D75" s="6"/>
      <c r="E75" s="6"/>
      <c r="F75" s="6"/>
      <c r="G75" s="6"/>
      <c r="H75" s="6"/>
      <c r="I75" s="6"/>
      <c r="J75" s="6"/>
      <c r="K75" s="6"/>
    </row>
    <row r="76" spans="2:11" ht="15.75" thickBot="1" x14ac:dyDescent="0.3">
      <c r="B76" s="6"/>
      <c r="D76" s="6"/>
      <c r="E76" s="6"/>
      <c r="F76" s="6"/>
      <c r="G76" s="6"/>
      <c r="H76" s="6"/>
      <c r="I76" s="6"/>
      <c r="J76" s="6"/>
      <c r="K76" s="6"/>
    </row>
    <row r="77" spans="2:11" ht="24.75" thickBot="1" x14ac:dyDescent="0.3">
      <c r="B77" s="52" t="s">
        <v>56</v>
      </c>
      <c r="C77" s="98"/>
      <c r="D77" s="6"/>
      <c r="E77" s="6"/>
      <c r="F77" s="6"/>
      <c r="G77" s="6"/>
      <c r="H77" s="6"/>
      <c r="I77" s="6"/>
      <c r="J77" s="6"/>
      <c r="K77" s="6"/>
    </row>
    <row r="78" spans="2:11" ht="15.75" thickBot="1" x14ac:dyDescent="0.3">
      <c r="B78" s="38"/>
      <c r="C78" s="89"/>
      <c r="D78" s="6"/>
      <c r="E78" s="6"/>
      <c r="F78" s="6"/>
      <c r="G78" s="6"/>
      <c r="H78" s="6"/>
      <c r="I78" s="6"/>
      <c r="J78" s="6"/>
      <c r="K78" s="6"/>
    </row>
    <row r="79" spans="2:11" ht="84.75" thickBot="1" x14ac:dyDescent="0.3">
      <c r="B79" s="53" t="s">
        <v>57</v>
      </c>
      <c r="C79" s="99"/>
      <c r="D79" s="44" t="s">
        <v>656</v>
      </c>
      <c r="E79" s="6"/>
      <c r="F79" s="6"/>
      <c r="G79" s="6"/>
      <c r="H79" s="6"/>
      <c r="I79" s="6"/>
      <c r="J79" s="6"/>
      <c r="K79" s="6"/>
    </row>
    <row r="80" spans="2:11" x14ac:dyDescent="0.25">
      <c r="B80" s="1027" t="s">
        <v>59</v>
      </c>
      <c r="C80" s="95"/>
      <c r="D80" s="54" t="s">
        <v>60</v>
      </c>
      <c r="E80" s="6"/>
      <c r="F80" s="6"/>
      <c r="G80" s="6"/>
      <c r="H80" s="6"/>
      <c r="I80" s="6"/>
      <c r="J80" s="6"/>
      <c r="K80" s="6"/>
    </row>
    <row r="81" spans="2:11" ht="120" x14ac:dyDescent="0.25">
      <c r="B81" s="1028"/>
      <c r="C81" s="95"/>
      <c r="D81" s="47" t="s">
        <v>657</v>
      </c>
      <c r="E81" s="6"/>
      <c r="F81" s="6"/>
      <c r="G81" s="6"/>
      <c r="H81" s="6"/>
      <c r="I81" s="6"/>
      <c r="J81" s="6"/>
      <c r="K81" s="6"/>
    </row>
    <row r="82" spans="2:11" x14ac:dyDescent="0.25">
      <c r="B82" s="1028"/>
      <c r="C82" s="95"/>
      <c r="D82" s="54" t="s">
        <v>63</v>
      </c>
      <c r="E82" s="6"/>
      <c r="F82" s="6"/>
      <c r="G82" s="6"/>
      <c r="H82" s="6"/>
      <c r="I82" s="6"/>
      <c r="J82" s="6"/>
      <c r="K82" s="6"/>
    </row>
    <row r="83" spans="2:11" x14ac:dyDescent="0.25">
      <c r="B83" s="1028"/>
      <c r="C83" s="95"/>
      <c r="D83" s="47" t="s">
        <v>658</v>
      </c>
      <c r="E83" s="6"/>
      <c r="F83" s="6"/>
      <c r="G83" s="6"/>
      <c r="H83" s="6"/>
      <c r="I83" s="6"/>
      <c r="J83" s="6"/>
      <c r="K83" s="6"/>
    </row>
    <row r="84" spans="2:11" ht="24" x14ac:dyDescent="0.25">
      <c r="B84" s="1028"/>
      <c r="C84" s="95"/>
      <c r="D84" s="47" t="s">
        <v>659</v>
      </c>
      <c r="E84" s="6"/>
      <c r="F84" s="6"/>
      <c r="G84" s="6"/>
      <c r="H84" s="6"/>
      <c r="I84" s="6"/>
      <c r="J84" s="6"/>
      <c r="K84" s="6"/>
    </row>
    <row r="85" spans="2:11" x14ac:dyDescent="0.25">
      <c r="B85" s="1028"/>
      <c r="C85" s="95"/>
      <c r="D85" s="54" t="s">
        <v>288</v>
      </c>
      <c r="E85" s="6"/>
      <c r="F85" s="6"/>
      <c r="G85" s="6"/>
      <c r="H85" s="6"/>
      <c r="I85" s="6"/>
      <c r="J85" s="6"/>
      <c r="K85" s="6"/>
    </row>
    <row r="86" spans="2:11" ht="24" x14ac:dyDescent="0.25">
      <c r="B86" s="1028"/>
      <c r="C86" s="95"/>
      <c r="D86" s="47" t="s">
        <v>660</v>
      </c>
      <c r="E86" s="6"/>
      <c r="F86" s="6"/>
      <c r="G86" s="6"/>
      <c r="H86" s="6"/>
      <c r="I86" s="6"/>
      <c r="J86" s="6"/>
      <c r="K86" s="6"/>
    </row>
    <row r="87" spans="2:11" ht="24.75" thickBot="1" x14ac:dyDescent="0.3">
      <c r="B87" s="1029"/>
      <c r="C87" s="3"/>
      <c r="D87" s="41" t="s">
        <v>661</v>
      </c>
      <c r="E87" s="6"/>
      <c r="F87" s="6"/>
      <c r="G87" s="6"/>
      <c r="H87" s="6"/>
      <c r="I87" s="6"/>
      <c r="J87" s="6"/>
      <c r="K87" s="6"/>
    </row>
    <row r="88" spans="2:11" ht="24.75" thickBot="1" x14ac:dyDescent="0.3">
      <c r="B88" s="48" t="s">
        <v>72</v>
      </c>
      <c r="C88" s="3"/>
      <c r="D88" s="41"/>
      <c r="E88" s="6"/>
      <c r="F88" s="6"/>
      <c r="G88" s="6"/>
      <c r="H88" s="6"/>
      <c r="I88" s="6"/>
      <c r="J88" s="6"/>
      <c r="K88" s="6"/>
    </row>
    <row r="89" spans="2:11" ht="108" x14ac:dyDescent="0.25">
      <c r="B89" s="1027" t="s">
        <v>73</v>
      </c>
      <c r="C89" s="95"/>
      <c r="D89" s="47" t="s">
        <v>662</v>
      </c>
      <c r="E89" s="6"/>
      <c r="F89" s="6"/>
      <c r="G89" s="6"/>
      <c r="H89" s="6"/>
      <c r="I89" s="6"/>
      <c r="J89" s="6"/>
      <c r="K89" s="6"/>
    </row>
    <row r="90" spans="2:11" x14ac:dyDescent="0.25">
      <c r="B90" s="1028"/>
      <c r="C90" s="95"/>
      <c r="D90" s="47" t="s">
        <v>663</v>
      </c>
      <c r="E90" s="6"/>
      <c r="F90" s="6"/>
      <c r="G90" s="6"/>
      <c r="H90" s="6"/>
      <c r="I90" s="6"/>
      <c r="J90" s="6"/>
      <c r="K90" s="6"/>
    </row>
    <row r="91" spans="2:11" ht="108" x14ac:dyDescent="0.25">
      <c r="B91" s="1028"/>
      <c r="C91" s="95"/>
      <c r="D91" s="47" t="s">
        <v>664</v>
      </c>
      <c r="E91" s="6"/>
      <c r="F91" s="6"/>
      <c r="G91" s="6"/>
      <c r="H91" s="6"/>
      <c r="I91" s="6"/>
      <c r="J91" s="6"/>
      <c r="K91" s="6"/>
    </row>
    <row r="92" spans="2:11" ht="108" x14ac:dyDescent="0.25">
      <c r="B92" s="1028"/>
      <c r="C92" s="95"/>
      <c r="D92" s="47" t="s">
        <v>665</v>
      </c>
      <c r="E92" s="6"/>
      <c r="F92" s="6"/>
      <c r="G92" s="6"/>
      <c r="H92" s="6"/>
      <c r="I92" s="6"/>
      <c r="J92" s="6"/>
      <c r="K92" s="6"/>
    </row>
    <row r="93" spans="2:11" ht="108" x14ac:dyDescent="0.25">
      <c r="B93" s="1028"/>
      <c r="C93" s="95"/>
      <c r="D93" s="47" t="s">
        <v>666</v>
      </c>
      <c r="E93" s="6"/>
      <c r="F93" s="6"/>
      <c r="G93" s="6"/>
      <c r="H93" s="6"/>
      <c r="I93" s="6"/>
      <c r="J93" s="6"/>
      <c r="K93" s="6"/>
    </row>
    <row r="94" spans="2:11" ht="84" x14ac:dyDescent="0.25">
      <c r="B94" s="1028"/>
      <c r="C94" s="95"/>
      <c r="D94" s="47" t="s">
        <v>667</v>
      </c>
      <c r="E94" s="6"/>
      <c r="F94" s="6"/>
      <c r="G94" s="6"/>
      <c r="H94" s="6"/>
      <c r="I94" s="6"/>
      <c r="J94" s="6"/>
      <c r="K94" s="6"/>
    </row>
    <row r="95" spans="2:11" ht="84" x14ac:dyDescent="0.25">
      <c r="B95" s="1028"/>
      <c r="C95" s="95"/>
      <c r="D95" s="47" t="s">
        <v>668</v>
      </c>
      <c r="E95" s="6"/>
      <c r="F95" s="6"/>
      <c r="G95" s="6"/>
      <c r="H95" s="6"/>
      <c r="I95" s="6"/>
      <c r="J95" s="6"/>
      <c r="K95" s="6"/>
    </row>
    <row r="96" spans="2:11" ht="216" x14ac:dyDescent="0.25">
      <c r="B96" s="1028"/>
      <c r="C96" s="95"/>
      <c r="D96" s="47" t="s">
        <v>669</v>
      </c>
      <c r="E96" s="6"/>
      <c r="F96" s="6"/>
      <c r="G96" s="6"/>
      <c r="H96" s="6"/>
      <c r="I96" s="6"/>
      <c r="J96" s="6"/>
      <c r="K96" s="6"/>
    </row>
    <row r="97" spans="2:11" ht="168" x14ac:dyDescent="0.25">
      <c r="B97" s="1028"/>
      <c r="C97" s="95"/>
      <c r="D97" s="47" t="s">
        <v>670</v>
      </c>
      <c r="E97" s="6"/>
      <c r="F97" s="6"/>
      <c r="G97" s="6"/>
      <c r="H97" s="6"/>
      <c r="I97" s="6"/>
      <c r="J97" s="6"/>
      <c r="K97" s="6"/>
    </row>
    <row r="98" spans="2:11" ht="24" x14ac:dyDescent="0.25">
      <c r="B98" s="1028"/>
      <c r="C98" s="95"/>
      <c r="D98" s="47" t="s">
        <v>671</v>
      </c>
      <c r="E98" s="6"/>
      <c r="F98" s="6"/>
      <c r="G98" s="6"/>
      <c r="H98" s="6"/>
      <c r="I98" s="6"/>
      <c r="J98" s="6"/>
      <c r="K98" s="6"/>
    </row>
    <row r="99" spans="2:11" ht="24" x14ac:dyDescent="0.25">
      <c r="B99" s="1028"/>
      <c r="C99" s="95"/>
      <c r="D99" s="26" t="s">
        <v>672</v>
      </c>
      <c r="E99" s="6"/>
      <c r="F99" s="6"/>
      <c r="G99" s="6"/>
      <c r="H99" s="6"/>
      <c r="I99" s="6"/>
      <c r="J99" s="6"/>
      <c r="K99" s="6"/>
    </row>
    <row r="100" spans="2:11" ht="36" x14ac:dyDescent="0.25">
      <c r="B100" s="1028"/>
      <c r="C100" s="95"/>
      <c r="D100" s="26" t="s">
        <v>673</v>
      </c>
      <c r="E100" s="6"/>
      <c r="F100" s="6"/>
      <c r="G100" s="6"/>
      <c r="H100" s="6"/>
      <c r="I100" s="6"/>
      <c r="J100" s="6"/>
      <c r="K100" s="6"/>
    </row>
    <row r="101" spans="2:11" ht="48" x14ac:dyDescent="0.25">
      <c r="B101" s="1028"/>
      <c r="C101" s="95"/>
      <c r="D101" s="26" t="s">
        <v>674</v>
      </c>
      <c r="E101" s="6"/>
      <c r="F101" s="6"/>
      <c r="G101" s="6"/>
      <c r="H101" s="6"/>
      <c r="I101" s="6"/>
      <c r="J101" s="6"/>
      <c r="K101" s="6"/>
    </row>
    <row r="102" spans="2:11" ht="144" x14ac:dyDescent="0.25">
      <c r="B102" s="1028"/>
      <c r="C102" s="95"/>
      <c r="D102" s="47" t="s">
        <v>675</v>
      </c>
      <c r="E102" s="6"/>
      <c r="F102" s="6"/>
      <c r="G102" s="6"/>
      <c r="H102" s="6"/>
      <c r="I102" s="6"/>
      <c r="J102" s="6"/>
      <c r="K102" s="6"/>
    </row>
    <row r="103" spans="2:11" ht="60" x14ac:dyDescent="0.25">
      <c r="B103" s="1028"/>
      <c r="C103" s="95"/>
      <c r="D103" s="47" t="s">
        <v>676</v>
      </c>
      <c r="E103" s="6"/>
      <c r="F103" s="6"/>
      <c r="G103" s="6"/>
      <c r="H103" s="6"/>
      <c r="I103" s="6"/>
      <c r="J103" s="6"/>
      <c r="K103" s="6"/>
    </row>
    <row r="104" spans="2:11" ht="36" x14ac:dyDescent="0.25">
      <c r="B104" s="1028"/>
      <c r="C104" s="95"/>
      <c r="D104" s="47" t="s">
        <v>677</v>
      </c>
      <c r="E104" s="6"/>
      <c r="F104" s="6"/>
      <c r="G104" s="6"/>
      <c r="H104" s="6"/>
      <c r="I104" s="6"/>
      <c r="J104" s="6"/>
      <c r="K104" s="6"/>
    </row>
    <row r="105" spans="2:11" ht="60" x14ac:dyDescent="0.25">
      <c r="B105" s="1028"/>
      <c r="C105" s="95"/>
      <c r="D105" s="62" t="s">
        <v>678</v>
      </c>
      <c r="E105" s="6"/>
      <c r="F105" s="6"/>
      <c r="G105" s="6"/>
      <c r="H105" s="6"/>
      <c r="I105" s="6"/>
      <c r="J105" s="6"/>
      <c r="K105" s="6"/>
    </row>
    <row r="106" spans="2:11" ht="24" x14ac:dyDescent="0.25">
      <c r="B106" s="1028"/>
      <c r="C106" s="95"/>
      <c r="D106" s="62" t="s">
        <v>679</v>
      </c>
      <c r="E106" s="6"/>
      <c r="F106" s="6"/>
      <c r="G106" s="6"/>
      <c r="H106" s="6"/>
      <c r="I106" s="6"/>
      <c r="J106" s="6"/>
      <c r="K106" s="6"/>
    </row>
    <row r="107" spans="2:11" ht="24" x14ac:dyDescent="0.25">
      <c r="B107" s="1028"/>
      <c r="C107" s="95"/>
      <c r="D107" s="62" t="s">
        <v>680</v>
      </c>
      <c r="E107" s="6"/>
      <c r="F107" s="6"/>
      <c r="G107" s="6"/>
      <c r="H107" s="6"/>
      <c r="I107" s="6"/>
      <c r="J107" s="6"/>
      <c r="K107" s="6"/>
    </row>
    <row r="108" spans="2:11" ht="36.75" thickBot="1" x14ac:dyDescent="0.3">
      <c r="B108" s="1029"/>
      <c r="C108" s="3"/>
      <c r="D108" s="63" t="s">
        <v>681</v>
      </c>
      <c r="E108" s="6"/>
      <c r="F108" s="6"/>
      <c r="G108" s="6"/>
      <c r="H108" s="6"/>
      <c r="I108" s="6"/>
      <c r="J108" s="6"/>
      <c r="K108" s="6"/>
    </row>
    <row r="109" spans="2:11" ht="36" x14ac:dyDescent="0.25">
      <c r="B109" s="1027" t="s">
        <v>90</v>
      </c>
      <c r="C109" s="95"/>
      <c r="D109" s="54" t="s">
        <v>682</v>
      </c>
      <c r="E109" s="6"/>
      <c r="F109" s="6"/>
      <c r="G109" s="6"/>
      <c r="H109" s="6"/>
      <c r="I109" s="6"/>
      <c r="J109" s="6"/>
      <c r="K109" s="6"/>
    </row>
    <row r="110" spans="2:11" x14ac:dyDescent="0.25">
      <c r="B110" s="1028"/>
      <c r="C110" s="95"/>
      <c r="D110" s="17"/>
      <c r="E110" s="6"/>
      <c r="F110" s="6"/>
      <c r="G110" s="6"/>
      <c r="H110" s="6"/>
      <c r="I110" s="6"/>
      <c r="J110" s="6"/>
      <c r="K110" s="6"/>
    </row>
    <row r="111" spans="2:11" x14ac:dyDescent="0.25">
      <c r="B111" s="1028"/>
      <c r="C111" s="95"/>
      <c r="D111" s="47" t="s">
        <v>91</v>
      </c>
      <c r="E111" s="6"/>
      <c r="F111" s="6"/>
      <c r="G111" s="6"/>
      <c r="H111" s="6"/>
      <c r="I111" s="6"/>
      <c r="J111" s="6"/>
      <c r="K111" s="6"/>
    </row>
    <row r="112" spans="2:11" ht="49.5" x14ac:dyDescent="0.25">
      <c r="B112" s="1028"/>
      <c r="C112" s="95"/>
      <c r="D112" s="47" t="s">
        <v>683</v>
      </c>
      <c r="E112" s="6"/>
      <c r="F112" s="6"/>
      <c r="G112" s="6"/>
      <c r="H112" s="6"/>
      <c r="I112" s="6"/>
      <c r="J112" s="6"/>
      <c r="K112" s="6"/>
    </row>
    <row r="113" spans="2:11" ht="37.5" x14ac:dyDescent="0.25">
      <c r="B113" s="1028"/>
      <c r="C113" s="95"/>
      <c r="D113" s="47" t="s">
        <v>684</v>
      </c>
      <c r="E113" s="6"/>
      <c r="F113" s="6"/>
      <c r="G113" s="6"/>
      <c r="H113" s="6"/>
      <c r="I113" s="6"/>
      <c r="J113" s="6"/>
      <c r="K113" s="6"/>
    </row>
    <row r="114" spans="2:11" ht="49.5" x14ac:dyDescent="0.25">
      <c r="B114" s="1028"/>
      <c r="C114" s="95"/>
      <c r="D114" s="47" t="s">
        <v>685</v>
      </c>
      <c r="E114" s="6"/>
      <c r="F114" s="6"/>
      <c r="G114" s="6"/>
      <c r="H114" s="6"/>
      <c r="I114" s="6"/>
      <c r="J114" s="6"/>
      <c r="K114" s="6"/>
    </row>
    <row r="115" spans="2:11" x14ac:dyDescent="0.25">
      <c r="B115" s="1028"/>
      <c r="C115" s="95"/>
      <c r="D115" s="54" t="s">
        <v>246</v>
      </c>
      <c r="E115" s="6"/>
      <c r="F115" s="6"/>
      <c r="G115" s="6"/>
      <c r="H115" s="6"/>
      <c r="I115" s="6"/>
      <c r="J115" s="6"/>
      <c r="K115" s="6"/>
    </row>
    <row r="116" spans="2:11" ht="48" x14ac:dyDescent="0.25">
      <c r="B116" s="1028"/>
      <c r="C116" s="95"/>
      <c r="D116" s="54" t="s">
        <v>686</v>
      </c>
      <c r="E116" s="6"/>
      <c r="F116" s="6"/>
      <c r="G116" s="6"/>
      <c r="H116" s="6"/>
      <c r="I116" s="6"/>
      <c r="J116" s="6"/>
      <c r="K116" s="6"/>
    </row>
    <row r="117" spans="2:11" x14ac:dyDescent="0.25">
      <c r="B117" s="1028"/>
      <c r="C117" s="95"/>
      <c r="D117" s="17"/>
      <c r="E117" s="6"/>
      <c r="F117" s="6"/>
      <c r="G117" s="6"/>
      <c r="H117" s="6"/>
      <c r="I117" s="6"/>
      <c r="J117" s="6"/>
      <c r="K117" s="6"/>
    </row>
    <row r="118" spans="2:11" x14ac:dyDescent="0.25">
      <c r="B118" s="1028"/>
      <c r="C118" s="95"/>
      <c r="D118" s="47" t="s">
        <v>91</v>
      </c>
      <c r="E118" s="6"/>
      <c r="F118" s="6"/>
      <c r="G118" s="6"/>
      <c r="H118" s="6"/>
      <c r="I118" s="6"/>
      <c r="J118" s="6"/>
      <c r="K118" s="6"/>
    </row>
    <row r="119" spans="2:11" ht="61.5" x14ac:dyDescent="0.25">
      <c r="B119" s="1028"/>
      <c r="C119" s="95"/>
      <c r="D119" s="47" t="s">
        <v>687</v>
      </c>
      <c r="E119" s="6"/>
      <c r="F119" s="6"/>
      <c r="G119" s="6"/>
      <c r="H119" s="6"/>
      <c r="I119" s="6"/>
      <c r="J119" s="6"/>
      <c r="K119" s="6"/>
    </row>
    <row r="120" spans="2:11" ht="61.5" x14ac:dyDescent="0.25">
      <c r="B120" s="1028"/>
      <c r="C120" s="95"/>
      <c r="D120" s="47" t="s">
        <v>688</v>
      </c>
      <c r="E120" s="6"/>
      <c r="F120" s="6"/>
      <c r="G120" s="6"/>
      <c r="H120" s="6"/>
      <c r="I120" s="6"/>
      <c r="J120" s="6"/>
      <c r="K120" s="6"/>
    </row>
    <row r="121" spans="2:11" ht="62.25" thickBot="1" x14ac:dyDescent="0.3">
      <c r="B121" s="1029"/>
      <c r="C121" s="3"/>
      <c r="D121" s="41" t="s">
        <v>689</v>
      </c>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sheetData>
  <sheetProtection insertRows="0"/>
  <mergeCells count="40">
    <mergeCell ref="A1:P1"/>
    <mergeCell ref="A2:P2"/>
    <mergeCell ref="A3:P3"/>
    <mergeCell ref="A4:D4"/>
    <mergeCell ref="A5:P5"/>
    <mergeCell ref="B15:B20"/>
    <mergeCell ref="B73:F74"/>
    <mergeCell ref="B68:F68"/>
    <mergeCell ref="D22:K22"/>
    <mergeCell ref="D23:K23"/>
    <mergeCell ref="D34:K34"/>
    <mergeCell ref="D35:K35"/>
    <mergeCell ref="B50:E50"/>
    <mergeCell ref="B51:B57"/>
    <mergeCell ref="F24:F26"/>
    <mergeCell ref="G24:J24"/>
    <mergeCell ref="H25:H26"/>
    <mergeCell ref="I25:I26"/>
    <mergeCell ref="J25:J26"/>
    <mergeCell ref="C36:C38"/>
    <mergeCell ref="D15:K15"/>
    <mergeCell ref="B89:B108"/>
    <mergeCell ref="B109:B121"/>
    <mergeCell ref="C24:C26"/>
    <mergeCell ref="D24:D26"/>
    <mergeCell ref="E24:E26"/>
    <mergeCell ref="B80:B87"/>
    <mergeCell ref="B59:E59"/>
    <mergeCell ref="B60:B66"/>
    <mergeCell ref="D16:K16"/>
    <mergeCell ref="D21:K21"/>
    <mergeCell ref="D36:D38"/>
    <mergeCell ref="E36:F36"/>
    <mergeCell ref="E37:E38"/>
    <mergeCell ref="G37:G38"/>
    <mergeCell ref="B10:D10"/>
    <mergeCell ref="F10:S10"/>
    <mergeCell ref="F11:S11"/>
    <mergeCell ref="E12:R12"/>
    <mergeCell ref="E13:R13"/>
  </mergeCells>
  <conditionalFormatting sqref="D45">
    <cfRule type="containsText" dxfId="57" priority="5" operator="containsText" text="ERROR">
      <formula>NOT(ISERROR(SEARCH("ERROR",D45)))</formula>
    </cfRule>
  </conditionalFormatting>
  <conditionalFormatting sqref="F10">
    <cfRule type="notContainsBlanks" dxfId="56" priority="4">
      <formula>LEN(TRIM(F10))&gt;0</formula>
    </cfRule>
  </conditionalFormatting>
  <conditionalFormatting sqref="F11:S11">
    <cfRule type="expression" dxfId="55" priority="2">
      <formula>E11="NO SE REPORTA"</formula>
    </cfRule>
    <cfRule type="expression" dxfId="54" priority="3">
      <formula>E10="NO APLICA"</formula>
    </cfRule>
  </conditionalFormatting>
  <conditionalFormatting sqref="E12:R12">
    <cfRule type="expression" dxfId="5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9">
      <formula1>0</formula1>
    </dataValidation>
    <dataValidation type="whole" operator="greaterThanOrEqual" allowBlank="1" showInputMessage="1" showErrorMessage="1" errorTitle="ERROR" error="Valor en PESOS (sin centavos)" sqref="G27:J32">
      <formula1>0</formula1>
    </dataValidation>
    <dataValidation type="decimal" allowBlank="1" showInputMessage="1" showErrorMessage="1" errorTitle="ERROR" error="Escriba un valor entre 0% y 100%" sqref="D39:D44">
      <formula1>0</formula1>
      <formula2>1</formula2>
    </dataValidation>
    <dataValidation allowBlank="1" showInputMessage="1" showErrorMessage="1" sqref="D45 I18:I19 G33:J33 E39:F45"/>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8"/>
  <sheetViews>
    <sheetView showGridLines="0" topLeftCell="A49" zoomScale="98" zoomScaleNormal="98" workbookViewId="0">
      <selection activeCell="N56" sqref="N56"/>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24.8554687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703</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79" t="s">
        <v>1183</v>
      </c>
      <c r="C8" s="224">
        <v>2020</v>
      </c>
      <c r="D8" s="229">
        <f>IF(E10="NO APLICA","NO APLICA",IF(E11="NO SE REPORTA","SIN INFORMACION",+I30))</f>
        <v>1</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v>4.0999999999999996</v>
      </c>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ht="15" customHeight="1" thickTop="1" x14ac:dyDescent="0.25">
      <c r="B15" s="1036" t="s">
        <v>2</v>
      </c>
      <c r="C15" s="90"/>
      <c r="D15" s="1038" t="s">
        <v>336</v>
      </c>
      <c r="E15" s="1039"/>
      <c r="F15" s="1039"/>
      <c r="G15" s="1039"/>
      <c r="H15" s="1039"/>
      <c r="I15" s="1039"/>
      <c r="J15" s="1039"/>
      <c r="K15" s="1039"/>
      <c r="L15" s="1087"/>
    </row>
    <row r="16" spans="1:21" ht="15.75" thickBot="1" x14ac:dyDescent="0.3">
      <c r="B16" s="1037"/>
      <c r="C16" s="93"/>
      <c r="D16" s="1127" t="s">
        <v>752</v>
      </c>
      <c r="E16" s="1128"/>
      <c r="F16" s="1128"/>
      <c r="G16" s="1128"/>
      <c r="H16" s="1128"/>
      <c r="I16" s="1128"/>
      <c r="J16" s="1128"/>
      <c r="K16" s="1128"/>
      <c r="L16" s="1157"/>
    </row>
    <row r="17" spans="2:12" ht="15.75" thickBot="1" x14ac:dyDescent="0.3">
      <c r="B17" s="1037"/>
      <c r="C17" s="91" t="s">
        <v>19</v>
      </c>
      <c r="D17" s="39" t="s">
        <v>253</v>
      </c>
      <c r="E17" s="39" t="s">
        <v>20</v>
      </c>
      <c r="F17" s="39" t="s">
        <v>21</v>
      </c>
      <c r="G17" s="39" t="s">
        <v>22</v>
      </c>
      <c r="H17" s="39" t="s">
        <v>23</v>
      </c>
      <c r="I17" s="39" t="s">
        <v>254</v>
      </c>
      <c r="J17" s="6"/>
      <c r="L17" s="22"/>
    </row>
    <row r="18" spans="2:12" ht="24.75" thickBot="1" x14ac:dyDescent="0.3">
      <c r="B18" s="1037"/>
      <c r="C18" s="92" t="s">
        <v>152</v>
      </c>
      <c r="D18" s="41" t="s">
        <v>765</v>
      </c>
      <c r="E18" s="7">
        <v>1</v>
      </c>
      <c r="F18" s="7"/>
      <c r="G18" s="7"/>
      <c r="H18" s="7"/>
      <c r="I18" s="153">
        <f>SUM(E18:H18)</f>
        <v>1</v>
      </c>
      <c r="J18" s="6"/>
      <c r="L18" s="22"/>
    </row>
    <row r="19" spans="2:12" x14ac:dyDescent="0.25">
      <c r="B19" s="1037"/>
      <c r="C19" s="93"/>
      <c r="D19" s="1044"/>
      <c r="E19" s="1045"/>
      <c r="F19" s="1045"/>
      <c r="G19" s="1045"/>
      <c r="H19" s="1045"/>
      <c r="I19" s="1045"/>
      <c r="J19" s="1045"/>
      <c r="K19" s="1045"/>
      <c r="L19" s="1088"/>
    </row>
    <row r="20" spans="2:12" ht="15.75" thickBot="1" x14ac:dyDescent="0.3">
      <c r="B20" s="440"/>
      <c r="C20" s="93"/>
      <c r="D20" s="1044" t="s">
        <v>766</v>
      </c>
      <c r="E20" s="1045"/>
      <c r="F20" s="1045"/>
      <c r="G20" s="1045"/>
      <c r="H20" s="1045"/>
      <c r="I20" s="1045"/>
      <c r="J20" s="1045"/>
      <c r="K20" s="1045"/>
      <c r="L20" s="1088"/>
    </row>
    <row r="21" spans="2:12" ht="15.75" thickBot="1" x14ac:dyDescent="0.3">
      <c r="B21" s="440"/>
      <c r="C21" s="1111" t="s">
        <v>19</v>
      </c>
      <c r="D21" s="1027" t="s">
        <v>270</v>
      </c>
      <c r="E21" s="1027" t="s">
        <v>619</v>
      </c>
      <c r="F21" s="1154" t="s">
        <v>620</v>
      </c>
      <c r="G21" s="1155"/>
      <c r="H21" s="1155"/>
      <c r="I21" s="1155"/>
      <c r="J21" s="1156"/>
      <c r="L21" s="22"/>
    </row>
    <row r="22" spans="2:12" ht="36.75" thickBot="1" x14ac:dyDescent="0.3">
      <c r="B22" s="440"/>
      <c r="C22" s="1112"/>
      <c r="D22" s="1029"/>
      <c r="E22" s="1029"/>
      <c r="F22" s="41" t="s">
        <v>621</v>
      </c>
      <c r="G22" s="41" t="s">
        <v>622</v>
      </c>
      <c r="H22" s="41" t="s">
        <v>623</v>
      </c>
      <c r="I22" s="41" t="s">
        <v>624</v>
      </c>
      <c r="J22" s="41" t="s">
        <v>55</v>
      </c>
      <c r="L22" s="22"/>
    </row>
    <row r="23" spans="2:12" ht="15.75" thickBot="1" x14ac:dyDescent="0.3">
      <c r="B23" s="440"/>
      <c r="C23" s="136"/>
      <c r="D23" s="42"/>
      <c r="E23" s="45"/>
      <c r="F23" s="227">
        <v>1</v>
      </c>
      <c r="G23" s="227">
        <v>1</v>
      </c>
      <c r="H23" s="227">
        <v>1</v>
      </c>
      <c r="I23" s="157">
        <f>+G23*H23</f>
        <v>1</v>
      </c>
      <c r="J23" s="31"/>
      <c r="L23" s="22"/>
    </row>
    <row r="24" spans="2:12" ht="15.75" thickBot="1" x14ac:dyDescent="0.3">
      <c r="B24" s="440"/>
      <c r="C24" s="136"/>
      <c r="D24" s="42"/>
      <c r="E24" s="45"/>
      <c r="F24" s="227"/>
      <c r="G24" s="227"/>
      <c r="H24" s="227"/>
      <c r="I24" s="157">
        <f t="shared" ref="I24:I29" si="0">+G24*H24</f>
        <v>0</v>
      </c>
      <c r="J24" s="31"/>
      <c r="L24" s="22"/>
    </row>
    <row r="25" spans="2:12" ht="15.75" thickBot="1" x14ac:dyDescent="0.3">
      <c r="B25" s="440"/>
      <c r="C25" s="136"/>
      <c r="D25" s="42"/>
      <c r="E25" s="45"/>
      <c r="F25" s="227"/>
      <c r="G25" s="227"/>
      <c r="H25" s="227"/>
      <c r="I25" s="157">
        <f t="shared" si="0"/>
        <v>0</v>
      </c>
      <c r="J25" s="31"/>
      <c r="L25" s="22"/>
    </row>
    <row r="26" spans="2:12" ht="15.75" thickBot="1" x14ac:dyDescent="0.3">
      <c r="B26" s="440"/>
      <c r="C26" s="136"/>
      <c r="D26" s="42"/>
      <c r="E26" s="45"/>
      <c r="F26" s="227"/>
      <c r="G26" s="227"/>
      <c r="H26" s="227"/>
      <c r="I26" s="157">
        <f t="shared" si="0"/>
        <v>0</v>
      </c>
      <c r="J26" s="31"/>
      <c r="L26" s="22"/>
    </row>
    <row r="27" spans="2:12" ht="15.75" thickBot="1" x14ac:dyDescent="0.3">
      <c r="B27" s="440"/>
      <c r="C27" s="136"/>
      <c r="D27" s="42"/>
      <c r="E27" s="45"/>
      <c r="F27" s="227"/>
      <c r="G27" s="227"/>
      <c r="H27" s="227"/>
      <c r="I27" s="157">
        <f t="shared" si="0"/>
        <v>0</v>
      </c>
      <c r="J27" s="31"/>
      <c r="L27" s="22"/>
    </row>
    <row r="28" spans="2:12" ht="15.75" thickBot="1" x14ac:dyDescent="0.3">
      <c r="B28" s="440"/>
      <c r="C28" s="136"/>
      <c r="D28" s="42"/>
      <c r="E28" s="45"/>
      <c r="F28" s="227"/>
      <c r="G28" s="227"/>
      <c r="H28" s="227"/>
      <c r="I28" s="157">
        <f t="shared" si="0"/>
        <v>0</v>
      </c>
      <c r="J28" s="31"/>
      <c r="L28" s="22"/>
    </row>
    <row r="29" spans="2:12" ht="15.75" thickBot="1" x14ac:dyDescent="0.3">
      <c r="B29" s="440"/>
      <c r="C29" s="136"/>
      <c r="D29" s="42"/>
      <c r="E29" s="45"/>
      <c r="F29" s="227"/>
      <c r="G29" s="227"/>
      <c r="H29" s="227"/>
      <c r="I29" s="157">
        <f t="shared" si="0"/>
        <v>0</v>
      </c>
      <c r="J29" s="31"/>
      <c r="L29" s="22"/>
    </row>
    <row r="30" spans="2:12" ht="15.75" thickBot="1" x14ac:dyDescent="0.3">
      <c r="B30" s="440"/>
      <c r="C30" s="95"/>
      <c r="D30" s="40"/>
      <c r="E30" s="40" t="s">
        <v>151</v>
      </c>
      <c r="F30" s="40"/>
      <c r="G30" s="40"/>
      <c r="H30" s="209">
        <f>Formulas!$D$23</f>
        <v>1</v>
      </c>
      <c r="I30" s="157">
        <f>Formulas!$E$23</f>
        <v>1</v>
      </c>
      <c r="J30" s="31"/>
      <c r="L30" s="22"/>
    </row>
    <row r="31" spans="2:12" x14ac:dyDescent="0.25">
      <c r="B31" s="440"/>
      <c r="C31" s="93"/>
      <c r="D31" s="1044" t="s">
        <v>630</v>
      </c>
      <c r="E31" s="1045"/>
      <c r="F31" s="1045"/>
      <c r="G31" s="1045"/>
      <c r="H31" s="1045"/>
      <c r="I31" s="1045"/>
      <c r="J31" s="1045"/>
      <c r="K31" s="1045"/>
      <c r="L31" s="1088"/>
    </row>
    <row r="32" spans="2:12" x14ac:dyDescent="0.25">
      <c r="B32" s="440"/>
      <c r="C32" s="93"/>
      <c r="D32" s="1041" t="s">
        <v>246</v>
      </c>
      <c r="E32" s="1042"/>
      <c r="F32" s="1042"/>
      <c r="G32" s="1042"/>
      <c r="H32" s="1042"/>
      <c r="I32" s="1042"/>
      <c r="J32" s="1042"/>
      <c r="K32" s="1042"/>
      <c r="L32" s="1089"/>
    </row>
    <row r="33" spans="2:12" ht="15.75" thickBot="1" x14ac:dyDescent="0.3">
      <c r="B33" s="440"/>
      <c r="C33" s="93"/>
      <c r="D33" s="1047" t="s">
        <v>767</v>
      </c>
      <c r="E33" s="1048"/>
      <c r="F33" s="1048"/>
      <c r="G33" s="1048"/>
      <c r="H33" s="1048"/>
      <c r="I33" s="1048"/>
      <c r="J33" s="1048"/>
      <c r="K33" s="1048"/>
      <c r="L33" s="1158"/>
    </row>
    <row r="34" spans="2:12" ht="15.75" thickBot="1" x14ac:dyDescent="0.3">
      <c r="B34" s="440"/>
      <c r="C34" s="1111" t="s">
        <v>19</v>
      </c>
      <c r="D34" s="1077" t="s">
        <v>270</v>
      </c>
      <c r="E34" s="1077" t="s">
        <v>619</v>
      </c>
      <c r="F34" s="1154" t="s">
        <v>693</v>
      </c>
      <c r="G34" s="1155"/>
      <c r="H34" s="1155"/>
      <c r="I34" s="1155"/>
      <c r="J34" s="1155"/>
      <c r="K34" s="1156"/>
      <c r="L34" s="120"/>
    </row>
    <row r="35" spans="2:12" ht="23.25" thickBot="1" x14ac:dyDescent="0.3">
      <c r="B35" s="440"/>
      <c r="C35" s="1112"/>
      <c r="D35" s="1078"/>
      <c r="E35" s="1078"/>
      <c r="F35" s="66" t="s">
        <v>768</v>
      </c>
      <c r="G35" s="67" t="s">
        <v>344</v>
      </c>
      <c r="H35" s="67" t="s">
        <v>274</v>
      </c>
      <c r="I35" s="67" t="s">
        <v>275</v>
      </c>
      <c r="J35" s="67" t="s">
        <v>769</v>
      </c>
      <c r="K35" s="67" t="s">
        <v>770</v>
      </c>
      <c r="L35" s="12"/>
    </row>
    <row r="36" spans="2:12" ht="15.75" thickBot="1" x14ac:dyDescent="0.3">
      <c r="B36" s="440"/>
      <c r="C36" s="487"/>
      <c r="D36" s="169" t="s">
        <v>2050</v>
      </c>
      <c r="E36" s="484"/>
      <c r="F36" s="488"/>
      <c r="G36" s="489"/>
      <c r="H36" s="490"/>
      <c r="I36" s="489"/>
      <c r="J36" s="152" t="e">
        <f>+H36/G36</f>
        <v>#DIV/0!</v>
      </c>
      <c r="K36" s="152" t="e">
        <f>+I36/H36</f>
        <v>#DIV/0!</v>
      </c>
      <c r="L36" s="12"/>
    </row>
    <row r="37" spans="2:12" ht="15.75" thickBot="1" x14ac:dyDescent="0.3">
      <c r="B37" s="440"/>
      <c r="C37" s="382"/>
      <c r="D37" s="169" t="s">
        <v>2051</v>
      </c>
      <c r="E37" s="484"/>
      <c r="F37" s="488"/>
      <c r="G37" s="489"/>
      <c r="H37" s="490"/>
      <c r="I37" s="489"/>
      <c r="J37" s="152" t="e">
        <f t="shared" ref="J37:J43" si="1">+H37/G37</f>
        <v>#DIV/0!</v>
      </c>
      <c r="K37" s="152" t="e">
        <f t="shared" ref="K37:K43" si="2">+I37/H37</f>
        <v>#DIV/0!</v>
      </c>
      <c r="L37" s="12"/>
    </row>
    <row r="38" spans="2:12" ht="15.75" thickBot="1" x14ac:dyDescent="0.3">
      <c r="B38" s="440"/>
      <c r="C38" s="382"/>
      <c r="D38" s="169"/>
      <c r="E38" s="484"/>
      <c r="F38" s="488"/>
      <c r="G38" s="489"/>
      <c r="H38" s="490"/>
      <c r="I38" s="489"/>
      <c r="J38" s="152" t="e">
        <f t="shared" si="1"/>
        <v>#DIV/0!</v>
      </c>
      <c r="K38" s="152" t="e">
        <f t="shared" si="2"/>
        <v>#DIV/0!</v>
      </c>
      <c r="L38" s="12"/>
    </row>
    <row r="39" spans="2:12" ht="15.75" thickBot="1" x14ac:dyDescent="0.3">
      <c r="B39" s="440"/>
      <c r="C39" s="382"/>
      <c r="D39" s="169"/>
      <c r="E39" s="484"/>
      <c r="F39" s="488"/>
      <c r="G39" s="489"/>
      <c r="H39" s="490"/>
      <c r="I39" s="489"/>
      <c r="J39" s="152" t="e">
        <f t="shared" si="1"/>
        <v>#DIV/0!</v>
      </c>
      <c r="K39" s="152" t="e">
        <f t="shared" si="2"/>
        <v>#DIV/0!</v>
      </c>
      <c r="L39" s="12"/>
    </row>
    <row r="40" spans="2:12" ht="15.75" thickBot="1" x14ac:dyDescent="0.3">
      <c r="B40" s="440"/>
      <c r="C40" s="382"/>
      <c r="D40" s="169"/>
      <c r="E40" s="484"/>
      <c r="F40" s="488"/>
      <c r="G40" s="489"/>
      <c r="H40" s="490"/>
      <c r="I40" s="489"/>
      <c r="J40" s="152" t="e">
        <f t="shared" si="1"/>
        <v>#DIV/0!</v>
      </c>
      <c r="K40" s="152" t="e">
        <f t="shared" si="2"/>
        <v>#DIV/0!</v>
      </c>
      <c r="L40" s="12"/>
    </row>
    <row r="41" spans="2:12" ht="15.75" thickBot="1" x14ac:dyDescent="0.3">
      <c r="B41" s="440"/>
      <c r="C41" s="382"/>
      <c r="D41" s="169"/>
      <c r="E41" s="484"/>
      <c r="F41" s="488"/>
      <c r="G41" s="489"/>
      <c r="H41" s="490"/>
      <c r="I41" s="489"/>
      <c r="J41" s="152" t="e">
        <f t="shared" si="1"/>
        <v>#DIV/0!</v>
      </c>
      <c r="K41" s="152" t="e">
        <f t="shared" si="2"/>
        <v>#DIV/0!</v>
      </c>
      <c r="L41" s="12"/>
    </row>
    <row r="42" spans="2:12" ht="15.75" thickBot="1" x14ac:dyDescent="0.3">
      <c r="B42" s="440"/>
      <c r="C42" s="382"/>
      <c r="D42" s="169"/>
      <c r="E42" s="484"/>
      <c r="F42" s="488"/>
      <c r="G42" s="489"/>
      <c r="H42" s="490"/>
      <c r="I42" s="489"/>
      <c r="J42" s="152" t="e">
        <f t="shared" si="1"/>
        <v>#DIV/0!</v>
      </c>
      <c r="K42" s="152" t="e">
        <f t="shared" si="2"/>
        <v>#DIV/0!</v>
      </c>
      <c r="L42" s="12"/>
    </row>
    <row r="43" spans="2:12" ht="15.75" thickBot="1" x14ac:dyDescent="0.3">
      <c r="B43" s="440"/>
      <c r="C43" s="102"/>
      <c r="D43" s="2"/>
      <c r="E43" s="46" t="s">
        <v>151</v>
      </c>
      <c r="F43" s="2"/>
      <c r="G43" s="144">
        <f>SUM(G36:G42)</f>
        <v>0</v>
      </c>
      <c r="H43" s="144">
        <f>SUM(H36:H42)</f>
        <v>0</v>
      </c>
      <c r="I43" s="144">
        <f>SUM(I36:I42)</f>
        <v>0</v>
      </c>
      <c r="J43" s="152" t="e">
        <f t="shared" si="1"/>
        <v>#DIV/0!</v>
      </c>
      <c r="K43" s="152" t="e">
        <f t="shared" si="2"/>
        <v>#DIV/0!</v>
      </c>
      <c r="L43" s="121"/>
    </row>
    <row r="44" spans="2:12" ht="15.75" thickBot="1" x14ac:dyDescent="0.3">
      <c r="B44" s="441"/>
      <c r="C44" s="94"/>
      <c r="D44" s="1072" t="s">
        <v>630</v>
      </c>
      <c r="E44" s="1073"/>
      <c r="F44" s="1073"/>
      <c r="G44" s="1073"/>
      <c r="H44" s="1073"/>
      <c r="I44" s="1073"/>
      <c r="J44" s="1073"/>
      <c r="K44" s="1073"/>
      <c r="L44" s="1090"/>
    </row>
    <row r="45" spans="2:12" ht="15.75" thickBot="1" x14ac:dyDescent="0.3">
      <c r="B45" s="38"/>
      <c r="C45" s="89"/>
      <c r="D45" s="6"/>
      <c r="E45" s="6"/>
      <c r="F45" s="6"/>
      <c r="G45" s="6"/>
      <c r="H45" s="6"/>
      <c r="I45" s="6"/>
      <c r="J45" s="6"/>
      <c r="K45" s="6"/>
    </row>
    <row r="46" spans="2:12" ht="72.75" thickBot="1" x14ac:dyDescent="0.3">
      <c r="B46" s="53" t="s">
        <v>34</v>
      </c>
      <c r="C46" s="99"/>
      <c r="D46" s="44" t="s">
        <v>771</v>
      </c>
      <c r="E46" s="6"/>
      <c r="F46" s="6"/>
      <c r="G46" s="6"/>
      <c r="H46" s="6"/>
      <c r="I46" s="6"/>
      <c r="J46" s="6"/>
      <c r="K46" s="6"/>
    </row>
    <row r="47" spans="2:12" ht="60.75" thickBot="1" x14ac:dyDescent="0.3">
      <c r="B47" s="53" t="s">
        <v>36</v>
      </c>
      <c r="C47" s="216"/>
      <c r="D47" s="53" t="s">
        <v>346</v>
      </c>
      <c r="E47" s="6"/>
      <c r="F47" s="6"/>
      <c r="G47" s="6"/>
      <c r="H47" s="6"/>
      <c r="I47" s="6"/>
      <c r="J47" s="6"/>
      <c r="K47" s="6"/>
    </row>
    <row r="48" spans="2:12" ht="15.75" thickBot="1" x14ac:dyDescent="0.3">
      <c r="B48" s="2"/>
      <c r="C48" s="77"/>
      <c r="D48" s="6"/>
      <c r="E48" s="6"/>
      <c r="F48" s="6"/>
      <c r="G48" s="6"/>
      <c r="H48" s="6"/>
      <c r="I48" s="6"/>
      <c r="J48" s="6"/>
      <c r="K48" s="6"/>
    </row>
    <row r="49" spans="2:11" ht="24" customHeight="1" thickBot="1" x14ac:dyDescent="0.3">
      <c r="B49" s="1030" t="s">
        <v>38</v>
      </c>
      <c r="C49" s="1031"/>
      <c r="D49" s="1031"/>
      <c r="E49" s="1032"/>
      <c r="F49" s="6"/>
      <c r="G49" s="6"/>
      <c r="H49" s="6"/>
      <c r="I49" s="6"/>
      <c r="J49" s="6"/>
      <c r="K49" s="6"/>
    </row>
    <row r="50" spans="2:11" ht="15.75" thickBot="1" x14ac:dyDescent="0.3">
      <c r="B50" s="1027">
        <v>1</v>
      </c>
      <c r="C50" s="95"/>
      <c r="D50" s="49" t="s">
        <v>39</v>
      </c>
      <c r="E50" s="142" t="s">
        <v>2052</v>
      </c>
      <c r="F50" s="6"/>
      <c r="G50" s="6"/>
      <c r="H50" s="6"/>
      <c r="I50" s="6"/>
      <c r="J50" s="6"/>
      <c r="K50" s="6"/>
    </row>
    <row r="51" spans="2:11" ht="15.75" thickBot="1" x14ac:dyDescent="0.3">
      <c r="B51" s="1028"/>
      <c r="C51" s="95"/>
      <c r="D51" s="41" t="s">
        <v>40</v>
      </c>
      <c r="E51" s="142" t="s">
        <v>2053</v>
      </c>
      <c r="F51" s="6"/>
      <c r="G51" s="6"/>
      <c r="H51" s="6"/>
      <c r="I51" s="6"/>
      <c r="J51" s="6"/>
      <c r="K51" s="6"/>
    </row>
    <row r="52" spans="2:11" ht="15.75" thickBot="1" x14ac:dyDescent="0.3">
      <c r="B52" s="1028"/>
      <c r="C52" s="95"/>
      <c r="D52" s="41" t="s">
        <v>41</v>
      </c>
      <c r="E52" s="142" t="s">
        <v>2014</v>
      </c>
      <c r="F52" s="6"/>
      <c r="G52" s="6"/>
      <c r="H52" s="6"/>
      <c r="I52" s="6"/>
      <c r="J52" s="6"/>
      <c r="K52" s="6"/>
    </row>
    <row r="53" spans="2:11" ht="15.75" thickBot="1" x14ac:dyDescent="0.3">
      <c r="B53" s="1028"/>
      <c r="C53" s="95"/>
      <c r="D53" s="41" t="s">
        <v>42</v>
      </c>
      <c r="E53" s="142" t="s">
        <v>2015</v>
      </c>
      <c r="F53" s="6"/>
      <c r="G53" s="6"/>
      <c r="H53" s="6"/>
      <c r="I53" s="6"/>
      <c r="J53" s="6"/>
      <c r="K53" s="6"/>
    </row>
    <row r="54" spans="2:11" ht="15.75" thickBot="1" x14ac:dyDescent="0.3">
      <c r="B54" s="1028"/>
      <c r="C54" s="95"/>
      <c r="D54" s="41" t="s">
        <v>43</v>
      </c>
      <c r="E54" s="142" t="s">
        <v>2016</v>
      </c>
      <c r="F54" s="6"/>
      <c r="G54" s="6"/>
      <c r="H54" s="6"/>
      <c r="I54" s="6"/>
      <c r="J54" s="6"/>
      <c r="K54" s="6"/>
    </row>
    <row r="55" spans="2:11" ht="15.75" thickBot="1" x14ac:dyDescent="0.3">
      <c r="B55" s="1028"/>
      <c r="C55" s="95"/>
      <c r="D55" s="41" t="s">
        <v>44</v>
      </c>
      <c r="E55" s="142">
        <v>5748960</v>
      </c>
      <c r="F55" s="6"/>
      <c r="G55" s="6"/>
      <c r="H55" s="6"/>
      <c r="I55" s="6"/>
      <c r="J55" s="6"/>
      <c r="K55" s="6"/>
    </row>
    <row r="56" spans="2:11" ht="15.75" thickBot="1" x14ac:dyDescent="0.3">
      <c r="B56" s="1029"/>
      <c r="C56" s="3"/>
      <c r="D56" s="41" t="s">
        <v>45</v>
      </c>
      <c r="E56" s="142" t="s">
        <v>2024</v>
      </c>
      <c r="F56" s="6"/>
      <c r="G56" s="6"/>
      <c r="H56" s="6"/>
      <c r="I56" s="6"/>
      <c r="J56" s="6"/>
      <c r="K56" s="6"/>
    </row>
    <row r="57" spans="2:11" ht="15.75" thickBot="1" x14ac:dyDescent="0.3">
      <c r="B57" s="2"/>
      <c r="C57" s="77"/>
      <c r="D57" s="6"/>
      <c r="E57" s="6"/>
      <c r="F57" s="6"/>
      <c r="G57" s="6"/>
      <c r="H57" s="6"/>
      <c r="I57" s="6"/>
      <c r="J57" s="6"/>
      <c r="K57" s="6"/>
    </row>
    <row r="58" spans="2:11" ht="15.75" thickBot="1" x14ac:dyDescent="0.3">
      <c r="B58" s="1030" t="s">
        <v>46</v>
      </c>
      <c r="C58" s="1031"/>
      <c r="D58" s="1031"/>
      <c r="E58" s="1032"/>
      <c r="F58" s="6"/>
      <c r="G58" s="6"/>
      <c r="H58" s="6"/>
      <c r="I58" s="6"/>
      <c r="J58" s="6"/>
      <c r="K58" s="6"/>
    </row>
    <row r="59" spans="2:11" ht="15.75" thickBot="1" x14ac:dyDescent="0.3">
      <c r="B59" s="1027">
        <v>1</v>
      </c>
      <c r="C59" s="95"/>
      <c r="D59" s="49" t="s">
        <v>39</v>
      </c>
      <c r="E59" s="133" t="s">
        <v>47</v>
      </c>
      <c r="F59" s="6"/>
      <c r="G59" s="6"/>
      <c r="H59" s="6"/>
      <c r="I59" s="6"/>
      <c r="J59" s="6"/>
      <c r="K59" s="6"/>
    </row>
    <row r="60" spans="2:11" ht="15.75" thickBot="1" x14ac:dyDescent="0.3">
      <c r="B60" s="1028"/>
      <c r="C60" s="95"/>
      <c r="D60" s="41" t="s">
        <v>40</v>
      </c>
      <c r="E60" s="176" t="s">
        <v>160</v>
      </c>
      <c r="F60" s="6"/>
      <c r="G60" s="6"/>
      <c r="H60" s="6"/>
      <c r="I60" s="6"/>
      <c r="J60" s="6"/>
      <c r="K60" s="6"/>
    </row>
    <row r="61" spans="2:11" ht="15.75" thickBot="1" x14ac:dyDescent="0.3">
      <c r="B61" s="1028"/>
      <c r="C61" s="95"/>
      <c r="D61" s="41" t="s">
        <v>41</v>
      </c>
      <c r="E61" s="177"/>
      <c r="F61" s="6"/>
      <c r="G61" s="6"/>
      <c r="H61" s="6"/>
      <c r="I61" s="6"/>
      <c r="J61" s="6"/>
      <c r="K61" s="6"/>
    </row>
    <row r="62" spans="2:11" ht="15.75" thickBot="1" x14ac:dyDescent="0.3">
      <c r="B62" s="1028"/>
      <c r="C62" s="95"/>
      <c r="D62" s="41" t="s">
        <v>42</v>
      </c>
      <c r="E62" s="177"/>
      <c r="F62" s="6"/>
      <c r="G62" s="6"/>
      <c r="H62" s="6"/>
      <c r="I62" s="6"/>
      <c r="J62" s="6"/>
      <c r="K62" s="6"/>
    </row>
    <row r="63" spans="2:11" ht="15.75" thickBot="1" x14ac:dyDescent="0.3">
      <c r="B63" s="1028"/>
      <c r="C63" s="95"/>
      <c r="D63" s="41" t="s">
        <v>43</v>
      </c>
      <c r="E63" s="177"/>
      <c r="F63" s="6"/>
      <c r="G63" s="6"/>
      <c r="H63" s="6"/>
      <c r="I63" s="6"/>
      <c r="J63" s="6"/>
      <c r="K63" s="6"/>
    </row>
    <row r="64" spans="2:11" ht="15.75" thickBot="1" x14ac:dyDescent="0.3">
      <c r="B64" s="1028"/>
      <c r="C64" s="95"/>
      <c r="D64" s="41" t="s">
        <v>44</v>
      </c>
      <c r="E64" s="177"/>
      <c r="F64" s="6"/>
      <c r="G64" s="6"/>
      <c r="H64" s="6"/>
      <c r="I64" s="6"/>
      <c r="J64" s="6"/>
      <c r="K64" s="6"/>
    </row>
    <row r="65" spans="2:11" ht="15.75" thickBot="1" x14ac:dyDescent="0.3">
      <c r="B65" s="1029"/>
      <c r="C65" s="3"/>
      <c r="D65" s="41" t="s">
        <v>45</v>
      </c>
      <c r="E65" s="177"/>
      <c r="F65" s="6"/>
      <c r="G65" s="6"/>
      <c r="H65" s="6"/>
      <c r="I65" s="6"/>
      <c r="J65" s="6"/>
      <c r="K65" s="6"/>
    </row>
    <row r="66" spans="2:11" ht="15.75" thickBot="1" x14ac:dyDescent="0.3">
      <c r="B66" s="2"/>
      <c r="C66" s="77"/>
      <c r="D66" s="6"/>
      <c r="E66" s="6"/>
      <c r="F66" s="6"/>
      <c r="G66" s="6"/>
      <c r="H66" s="6"/>
      <c r="I66" s="6"/>
      <c r="J66" s="6"/>
      <c r="K66" s="6"/>
    </row>
    <row r="67" spans="2:11" ht="15" customHeight="1" thickBot="1" x14ac:dyDescent="0.3">
      <c r="B67" s="126" t="s">
        <v>49</v>
      </c>
      <c r="C67" s="127"/>
      <c r="D67" s="127"/>
      <c r="E67" s="128"/>
      <c r="G67" s="6"/>
      <c r="H67" s="6"/>
      <c r="I67" s="6"/>
      <c r="J67" s="6"/>
      <c r="K67" s="6"/>
    </row>
    <row r="68" spans="2:11" ht="24.75" thickBot="1" x14ac:dyDescent="0.3">
      <c r="B68" s="48" t="s">
        <v>50</v>
      </c>
      <c r="C68" s="41" t="s">
        <v>51</v>
      </c>
      <c r="D68" s="41" t="s">
        <v>52</v>
      </c>
      <c r="E68" s="41" t="s">
        <v>53</v>
      </c>
      <c r="F68" s="6"/>
      <c r="G68" s="6"/>
      <c r="H68" s="6"/>
      <c r="I68" s="6"/>
      <c r="J68" s="6"/>
    </row>
    <row r="69" spans="2:11" ht="72.75" thickBot="1" x14ac:dyDescent="0.3">
      <c r="B69" s="50">
        <v>42401</v>
      </c>
      <c r="C69" s="41">
        <v>1</v>
      </c>
      <c r="D69" s="41" t="s">
        <v>772</v>
      </c>
      <c r="E69" s="41"/>
      <c r="F69" s="6"/>
      <c r="G69" s="6"/>
      <c r="H69" s="6"/>
      <c r="I69" s="6"/>
      <c r="J69" s="6"/>
    </row>
    <row r="70" spans="2:11" ht="15.75" thickBot="1" x14ac:dyDescent="0.3">
      <c r="B70" s="4"/>
      <c r="C70" s="96"/>
      <c r="D70" s="6"/>
      <c r="E70" s="6"/>
      <c r="F70" s="6"/>
      <c r="G70" s="6"/>
      <c r="H70" s="6"/>
      <c r="I70" s="6"/>
      <c r="J70" s="6"/>
      <c r="K70" s="6"/>
    </row>
    <row r="71" spans="2:11" ht="15.75" thickBot="1" x14ac:dyDescent="0.3">
      <c r="B71" s="197" t="s">
        <v>55</v>
      </c>
      <c r="C71" s="97"/>
      <c r="D71" s="6"/>
      <c r="E71" s="6"/>
      <c r="F71" s="6"/>
      <c r="G71" s="6"/>
      <c r="H71" s="6"/>
      <c r="I71" s="6"/>
      <c r="J71" s="6"/>
      <c r="K71" s="6"/>
    </row>
    <row r="72" spans="2:11" x14ac:dyDescent="0.25">
      <c r="B72" s="1148"/>
      <c r="C72" s="1149"/>
      <c r="D72" s="1149"/>
      <c r="E72" s="1150"/>
      <c r="F72" s="6"/>
      <c r="G72" s="6"/>
      <c r="H72" s="6"/>
      <c r="I72" s="6"/>
      <c r="J72" s="6"/>
      <c r="K72" s="6"/>
    </row>
    <row r="73" spans="2:11" ht="15.75" thickBot="1" x14ac:dyDescent="0.3">
      <c r="B73" s="1151"/>
      <c r="C73" s="1152"/>
      <c r="D73" s="1152"/>
      <c r="E73" s="1153"/>
      <c r="F73" s="6"/>
      <c r="G73" s="6"/>
      <c r="H73" s="6"/>
      <c r="I73" s="6"/>
      <c r="J73" s="6"/>
      <c r="K73" s="6"/>
    </row>
    <row r="74" spans="2:11" ht="15.75" thickBot="1" x14ac:dyDescent="0.3">
      <c r="B74" s="6"/>
      <c r="D74" s="6"/>
      <c r="E74" s="6"/>
      <c r="F74" s="6"/>
      <c r="G74" s="6"/>
      <c r="H74" s="6"/>
      <c r="I74" s="6"/>
      <c r="J74" s="6"/>
      <c r="K74" s="6"/>
    </row>
    <row r="75" spans="2:11" ht="15.75" thickBot="1" x14ac:dyDescent="0.3">
      <c r="B75" s="1030" t="s">
        <v>56</v>
      </c>
      <c r="C75" s="1031"/>
      <c r="D75" s="1032"/>
      <c r="E75" s="6"/>
      <c r="F75" s="6"/>
      <c r="G75" s="6"/>
      <c r="H75" s="6"/>
      <c r="I75" s="6"/>
      <c r="J75" s="6"/>
      <c r="K75" s="6"/>
    </row>
    <row r="76" spans="2:11" ht="60.75" thickBot="1" x14ac:dyDescent="0.3">
      <c r="B76" s="48" t="s">
        <v>57</v>
      </c>
      <c r="C76" s="3"/>
      <c r="D76" s="41" t="s">
        <v>704</v>
      </c>
      <c r="E76" s="6"/>
      <c r="F76" s="6"/>
      <c r="G76" s="6"/>
      <c r="H76" s="6"/>
      <c r="I76" s="6"/>
      <c r="J76" s="6"/>
      <c r="K76" s="6"/>
    </row>
    <row r="77" spans="2:11" x14ac:dyDescent="0.25">
      <c r="B77" s="1027" t="s">
        <v>59</v>
      </c>
      <c r="C77" s="95"/>
      <c r="D77" s="54" t="s">
        <v>60</v>
      </c>
      <c r="E77" s="6"/>
      <c r="F77" s="6"/>
      <c r="G77" s="6"/>
      <c r="H77" s="6"/>
      <c r="I77" s="6"/>
      <c r="J77" s="6"/>
      <c r="K77" s="6"/>
    </row>
    <row r="78" spans="2:11" ht="96" x14ac:dyDescent="0.25">
      <c r="B78" s="1028"/>
      <c r="C78" s="95"/>
      <c r="D78" s="47" t="s">
        <v>705</v>
      </c>
      <c r="E78" s="6"/>
      <c r="F78" s="6"/>
      <c r="G78" s="6"/>
      <c r="H78" s="6"/>
      <c r="I78" s="6"/>
      <c r="J78" s="6"/>
      <c r="K78" s="6"/>
    </row>
    <row r="79" spans="2:11" x14ac:dyDescent="0.25">
      <c r="B79" s="1028"/>
      <c r="C79" s="95"/>
      <c r="D79" s="54" t="s">
        <v>63</v>
      </c>
      <c r="E79" s="6"/>
      <c r="F79" s="6"/>
      <c r="G79" s="6"/>
      <c r="H79" s="6"/>
      <c r="I79" s="6"/>
      <c r="J79" s="6"/>
      <c r="K79" s="6"/>
    </row>
    <row r="80" spans="2:11" x14ac:dyDescent="0.25">
      <c r="B80" s="1028"/>
      <c r="C80" s="95"/>
      <c r="D80" s="47" t="s">
        <v>64</v>
      </c>
      <c r="E80" s="6"/>
      <c r="F80" s="6"/>
      <c r="G80" s="6"/>
      <c r="H80" s="6"/>
      <c r="I80" s="6"/>
      <c r="J80" s="6"/>
      <c r="K80" s="6"/>
    </row>
    <row r="81" spans="2:11" x14ac:dyDescent="0.25">
      <c r="B81" s="1028"/>
      <c r="C81" s="95"/>
      <c r="D81" s="47" t="s">
        <v>706</v>
      </c>
      <c r="E81" s="6"/>
      <c r="F81" s="6"/>
      <c r="G81" s="6"/>
      <c r="H81" s="6"/>
      <c r="I81" s="6"/>
      <c r="J81" s="6"/>
      <c r="K81" s="6"/>
    </row>
    <row r="82" spans="2:11" x14ac:dyDescent="0.25">
      <c r="B82" s="1028"/>
      <c r="C82" s="95"/>
      <c r="D82" s="47" t="s">
        <v>65</v>
      </c>
      <c r="E82" s="6"/>
      <c r="F82" s="6"/>
      <c r="G82" s="6"/>
      <c r="H82" s="6"/>
      <c r="I82" s="6"/>
      <c r="J82" s="6"/>
      <c r="K82" s="6"/>
    </row>
    <row r="83" spans="2:11" x14ac:dyDescent="0.25">
      <c r="B83" s="1028"/>
      <c r="C83" s="95"/>
      <c r="D83" s="47" t="s">
        <v>707</v>
      </c>
      <c r="E83" s="6"/>
      <c r="F83" s="6"/>
      <c r="G83" s="6"/>
      <c r="H83" s="6"/>
      <c r="I83" s="6"/>
      <c r="J83" s="6"/>
      <c r="K83" s="6"/>
    </row>
    <row r="84" spans="2:11" ht="24" x14ac:dyDescent="0.25">
      <c r="B84" s="1028"/>
      <c r="C84" s="95"/>
      <c r="D84" s="47" t="s">
        <v>708</v>
      </c>
      <c r="E84" s="6"/>
      <c r="F84" s="6"/>
      <c r="G84" s="6"/>
      <c r="H84" s="6"/>
      <c r="I84" s="6"/>
      <c r="J84" s="6"/>
      <c r="K84" s="6"/>
    </row>
    <row r="85" spans="2:11" x14ac:dyDescent="0.25">
      <c r="B85" s="1028"/>
      <c r="C85" s="95"/>
      <c r="D85" s="54" t="s">
        <v>288</v>
      </c>
      <c r="E85" s="6"/>
      <c r="F85" s="6"/>
      <c r="G85" s="6"/>
      <c r="H85" s="6"/>
      <c r="I85" s="6"/>
      <c r="J85" s="6"/>
      <c r="K85" s="6"/>
    </row>
    <row r="86" spans="2:11" x14ac:dyDescent="0.25">
      <c r="B86" s="1028"/>
      <c r="C86" s="95"/>
      <c r="D86" s="47" t="s">
        <v>355</v>
      </c>
      <c r="E86" s="6"/>
      <c r="F86" s="6"/>
      <c r="G86" s="6"/>
      <c r="H86" s="6"/>
      <c r="I86" s="6"/>
      <c r="J86" s="6"/>
      <c r="K86" s="6"/>
    </row>
    <row r="87" spans="2:11" x14ac:dyDescent="0.25">
      <c r="B87" s="1028"/>
      <c r="C87" s="95"/>
      <c r="D87" s="47" t="s">
        <v>709</v>
      </c>
      <c r="E87" s="6"/>
      <c r="F87" s="6"/>
      <c r="G87" s="6"/>
      <c r="H87" s="6"/>
      <c r="I87" s="6"/>
      <c r="J87" s="6"/>
      <c r="K87" s="6"/>
    </row>
    <row r="88" spans="2:11" ht="24" x14ac:dyDescent="0.25">
      <c r="B88" s="1028"/>
      <c r="C88" s="95"/>
      <c r="D88" s="47" t="s">
        <v>710</v>
      </c>
      <c r="E88" s="6"/>
      <c r="F88" s="6"/>
      <c r="G88" s="6"/>
      <c r="H88" s="6"/>
      <c r="I88" s="6"/>
      <c r="J88" s="6"/>
      <c r="K88" s="6"/>
    </row>
    <row r="89" spans="2:11" ht="24" x14ac:dyDescent="0.25">
      <c r="B89" s="1028"/>
      <c r="C89" s="95"/>
      <c r="D89" s="47" t="s">
        <v>711</v>
      </c>
      <c r="E89" s="6"/>
      <c r="F89" s="6"/>
      <c r="G89" s="6"/>
      <c r="H89" s="6"/>
      <c r="I89" s="6"/>
      <c r="J89" s="6"/>
      <c r="K89" s="6"/>
    </row>
    <row r="90" spans="2:11" ht="36" x14ac:dyDescent="0.25">
      <c r="B90" s="1028"/>
      <c r="C90" s="95"/>
      <c r="D90" s="47" t="s">
        <v>712</v>
      </c>
      <c r="E90" s="6"/>
      <c r="F90" s="6"/>
      <c r="G90" s="6"/>
      <c r="H90" s="6"/>
      <c r="I90" s="6"/>
      <c r="J90" s="6"/>
      <c r="K90" s="6"/>
    </row>
    <row r="91" spans="2:11" x14ac:dyDescent="0.25">
      <c r="B91" s="1028"/>
      <c r="C91" s="95"/>
      <c r="D91" s="47" t="s">
        <v>713</v>
      </c>
      <c r="E91" s="6"/>
      <c r="F91" s="6"/>
      <c r="G91" s="6"/>
      <c r="H91" s="6"/>
      <c r="I91" s="6"/>
      <c r="J91" s="6"/>
      <c r="K91" s="6"/>
    </row>
    <row r="92" spans="2:11" x14ac:dyDescent="0.25">
      <c r="B92" s="1028"/>
      <c r="C92" s="95"/>
      <c r="D92" s="47" t="s">
        <v>714</v>
      </c>
      <c r="E92" s="6"/>
      <c r="F92" s="6"/>
      <c r="G92" s="6"/>
      <c r="H92" s="6"/>
      <c r="I92" s="6"/>
      <c r="J92" s="6"/>
      <c r="K92" s="6"/>
    </row>
    <row r="93" spans="2:11" ht="15.75" thickBot="1" x14ac:dyDescent="0.3">
      <c r="B93" s="1029"/>
      <c r="C93" s="3"/>
      <c r="D93" s="41" t="s">
        <v>715</v>
      </c>
      <c r="E93" s="6"/>
      <c r="F93" s="6"/>
      <c r="G93" s="6"/>
      <c r="H93" s="6"/>
      <c r="I93" s="6"/>
      <c r="J93" s="6"/>
      <c r="K93" s="6"/>
    </row>
    <row r="94" spans="2:11" ht="24.75" thickBot="1" x14ac:dyDescent="0.3">
      <c r="B94" s="48" t="s">
        <v>72</v>
      </c>
      <c r="C94" s="3"/>
      <c r="D94" s="41"/>
      <c r="E94" s="6"/>
      <c r="F94" s="6"/>
      <c r="G94" s="6"/>
      <c r="H94" s="6"/>
      <c r="I94" s="6"/>
      <c r="J94" s="6"/>
      <c r="K94" s="6"/>
    </row>
    <row r="95" spans="2:11" ht="252" x14ac:dyDescent="0.25">
      <c r="B95" s="1027" t="s">
        <v>73</v>
      </c>
      <c r="C95" s="95"/>
      <c r="D95" s="47" t="s">
        <v>716</v>
      </c>
      <c r="E95" s="6"/>
      <c r="F95" s="6"/>
      <c r="G95" s="6"/>
      <c r="H95" s="6"/>
      <c r="I95" s="6"/>
      <c r="J95" s="6"/>
      <c r="K95" s="6"/>
    </row>
    <row r="96" spans="2:11" ht="24" x14ac:dyDescent="0.25">
      <c r="B96" s="1028"/>
      <c r="C96" s="95"/>
      <c r="D96" s="47" t="s">
        <v>717</v>
      </c>
      <c r="E96" s="6"/>
      <c r="F96" s="6"/>
      <c r="G96" s="6"/>
      <c r="H96" s="6"/>
      <c r="I96" s="6"/>
      <c r="J96" s="6"/>
      <c r="K96" s="6"/>
    </row>
    <row r="97" spans="2:11" ht="108" x14ac:dyDescent="0.25">
      <c r="B97" s="1028"/>
      <c r="C97" s="95"/>
      <c r="D97" s="47" t="s">
        <v>718</v>
      </c>
      <c r="E97" s="6"/>
      <c r="F97" s="6"/>
      <c r="G97" s="6"/>
      <c r="H97" s="6"/>
      <c r="I97" s="6"/>
      <c r="J97" s="6"/>
      <c r="K97" s="6"/>
    </row>
    <row r="98" spans="2:11" ht="384" x14ac:dyDescent="0.25">
      <c r="B98" s="1028"/>
      <c r="C98" s="95"/>
      <c r="D98" s="47" t="s">
        <v>719</v>
      </c>
      <c r="E98" s="6"/>
      <c r="F98" s="6"/>
      <c r="G98" s="6"/>
      <c r="H98" s="6"/>
      <c r="I98" s="6"/>
      <c r="J98" s="6"/>
      <c r="K98" s="6"/>
    </row>
    <row r="99" spans="2:11" ht="192" x14ac:dyDescent="0.25">
      <c r="B99" s="1028"/>
      <c r="C99" s="95"/>
      <c r="D99" s="47" t="s">
        <v>720</v>
      </c>
      <c r="E99" s="6"/>
      <c r="F99" s="6"/>
      <c r="G99" s="6"/>
      <c r="H99" s="6"/>
      <c r="I99" s="6"/>
      <c r="J99" s="6"/>
      <c r="K99" s="6"/>
    </row>
    <row r="100" spans="2:11" ht="72" x14ac:dyDescent="0.25">
      <c r="B100" s="1028"/>
      <c r="C100" s="95"/>
      <c r="D100" s="47" t="s">
        <v>721</v>
      </c>
      <c r="E100" s="6"/>
      <c r="F100" s="6"/>
      <c r="G100" s="6"/>
      <c r="H100" s="6"/>
      <c r="I100" s="6"/>
      <c r="J100" s="6"/>
      <c r="K100" s="6"/>
    </row>
    <row r="101" spans="2:11" ht="24" x14ac:dyDescent="0.25">
      <c r="B101" s="1028"/>
      <c r="C101" s="95"/>
      <c r="D101" s="47" t="s">
        <v>722</v>
      </c>
      <c r="E101" s="6"/>
      <c r="F101" s="6"/>
      <c r="G101" s="6"/>
      <c r="H101" s="6"/>
      <c r="I101" s="6"/>
      <c r="J101" s="6"/>
      <c r="K101" s="6"/>
    </row>
    <row r="102" spans="2:11" ht="24" x14ac:dyDescent="0.25">
      <c r="B102" s="1028"/>
      <c r="C102" s="95"/>
      <c r="D102" s="47" t="s">
        <v>723</v>
      </c>
      <c r="E102" s="6"/>
      <c r="F102" s="6"/>
      <c r="G102" s="6"/>
      <c r="H102" s="6"/>
      <c r="I102" s="6"/>
      <c r="J102" s="6"/>
      <c r="K102" s="6"/>
    </row>
    <row r="103" spans="2:11" ht="24" x14ac:dyDescent="0.25">
      <c r="B103" s="1028"/>
      <c r="C103" s="95"/>
      <c r="D103" s="47" t="s">
        <v>724</v>
      </c>
      <c r="E103" s="6"/>
      <c r="F103" s="6"/>
      <c r="G103" s="6"/>
      <c r="H103" s="6"/>
      <c r="I103" s="6"/>
      <c r="J103" s="6"/>
      <c r="K103" s="6"/>
    </row>
    <row r="104" spans="2:11" ht="84" x14ac:dyDescent="0.25">
      <c r="B104" s="1028"/>
      <c r="C104" s="95"/>
      <c r="D104" s="47" t="s">
        <v>725</v>
      </c>
      <c r="E104" s="6"/>
      <c r="F104" s="6"/>
      <c r="G104" s="6"/>
      <c r="H104" s="6"/>
      <c r="I104" s="6"/>
      <c r="J104" s="6"/>
      <c r="K104" s="6"/>
    </row>
    <row r="105" spans="2:11" ht="24" x14ac:dyDescent="0.25">
      <c r="B105" s="1028"/>
      <c r="C105" s="95"/>
      <c r="D105" s="47" t="s">
        <v>726</v>
      </c>
      <c r="E105" s="6"/>
      <c r="F105" s="6"/>
      <c r="G105" s="6"/>
      <c r="H105" s="6"/>
      <c r="I105" s="6"/>
      <c r="J105" s="6"/>
      <c r="K105" s="6"/>
    </row>
    <row r="106" spans="2:11" ht="24" x14ac:dyDescent="0.25">
      <c r="B106" s="1028"/>
      <c r="C106" s="95"/>
      <c r="D106" s="47" t="s">
        <v>727</v>
      </c>
      <c r="E106" s="6"/>
      <c r="F106" s="6"/>
      <c r="G106" s="6"/>
      <c r="H106" s="6"/>
      <c r="I106" s="6"/>
      <c r="J106" s="6"/>
      <c r="K106" s="6"/>
    </row>
    <row r="107" spans="2:11" x14ac:dyDescent="0.25">
      <c r="B107" s="1028"/>
      <c r="C107" s="95"/>
      <c r="D107" s="47" t="s">
        <v>728</v>
      </c>
      <c r="E107" s="6"/>
      <c r="F107" s="6"/>
      <c r="G107" s="6"/>
      <c r="H107" s="6"/>
      <c r="I107" s="6"/>
      <c r="J107" s="6"/>
      <c r="K107" s="6"/>
    </row>
    <row r="108" spans="2:11" ht="24" x14ac:dyDescent="0.25">
      <c r="B108" s="1028"/>
      <c r="C108" s="95"/>
      <c r="D108" s="47" t="s">
        <v>729</v>
      </c>
      <c r="E108" s="6"/>
      <c r="F108" s="6"/>
      <c r="G108" s="6"/>
      <c r="H108" s="6"/>
      <c r="I108" s="6"/>
      <c r="J108" s="6"/>
      <c r="K108" s="6"/>
    </row>
    <row r="109" spans="2:11" ht="36" x14ac:dyDescent="0.25">
      <c r="B109" s="1028"/>
      <c r="C109" s="95"/>
      <c r="D109" s="47" t="s">
        <v>730</v>
      </c>
      <c r="E109" s="6"/>
      <c r="F109" s="6"/>
      <c r="G109" s="6"/>
      <c r="H109" s="6"/>
      <c r="I109" s="6"/>
      <c r="J109" s="6"/>
      <c r="K109" s="6"/>
    </row>
    <row r="110" spans="2:11" ht="24" x14ac:dyDescent="0.25">
      <c r="B110" s="1028"/>
      <c r="C110" s="95"/>
      <c r="D110" s="47" t="s">
        <v>731</v>
      </c>
      <c r="E110" s="6"/>
      <c r="F110" s="6"/>
      <c r="G110" s="6"/>
      <c r="H110" s="6"/>
      <c r="I110" s="6"/>
      <c r="J110" s="6"/>
      <c r="K110" s="6"/>
    </row>
    <row r="111" spans="2:11" ht="24" x14ac:dyDescent="0.25">
      <c r="B111" s="1028"/>
      <c r="C111" s="95"/>
      <c r="D111" s="47" t="s">
        <v>732</v>
      </c>
      <c r="E111" s="6"/>
      <c r="F111" s="6"/>
      <c r="G111" s="6"/>
      <c r="H111" s="6"/>
      <c r="I111" s="6"/>
      <c r="J111" s="6"/>
      <c r="K111" s="6"/>
    </row>
    <row r="112" spans="2:11" ht="72" x14ac:dyDescent="0.25">
      <c r="B112" s="1028"/>
      <c r="C112" s="95"/>
      <c r="D112" s="47" t="s">
        <v>733</v>
      </c>
      <c r="E112" s="6"/>
      <c r="F112" s="6"/>
      <c r="G112" s="6"/>
      <c r="H112" s="6"/>
      <c r="I112" s="6"/>
      <c r="J112" s="6"/>
      <c r="K112" s="6"/>
    </row>
    <row r="113" spans="2:11" ht="48" x14ac:dyDescent="0.25">
      <c r="B113" s="1028"/>
      <c r="C113" s="95"/>
      <c r="D113" s="47" t="s">
        <v>734</v>
      </c>
      <c r="E113" s="6"/>
      <c r="F113" s="6"/>
      <c r="G113" s="6"/>
      <c r="H113" s="6"/>
      <c r="I113" s="6"/>
      <c r="J113" s="6"/>
      <c r="K113" s="6"/>
    </row>
    <row r="114" spans="2:11" ht="48" x14ac:dyDescent="0.25">
      <c r="B114" s="1028"/>
      <c r="C114" s="95"/>
      <c r="D114" s="47" t="s">
        <v>735</v>
      </c>
      <c r="E114" s="6"/>
      <c r="F114" s="6"/>
      <c r="G114" s="6"/>
      <c r="H114" s="6"/>
      <c r="I114" s="6"/>
      <c r="J114" s="6"/>
      <c r="K114" s="6"/>
    </row>
    <row r="115" spans="2:11" ht="36" x14ac:dyDescent="0.25">
      <c r="B115" s="1028"/>
      <c r="C115" s="95"/>
      <c r="D115" s="47" t="s">
        <v>736</v>
      </c>
      <c r="E115" s="6"/>
      <c r="F115" s="6"/>
      <c r="G115" s="6"/>
      <c r="H115" s="6"/>
      <c r="I115" s="6"/>
      <c r="J115" s="6"/>
      <c r="K115" s="6"/>
    </row>
    <row r="116" spans="2:11" ht="24" x14ac:dyDescent="0.25">
      <c r="B116" s="1028"/>
      <c r="C116" s="95"/>
      <c r="D116" s="47" t="s">
        <v>737</v>
      </c>
      <c r="E116" s="6"/>
      <c r="F116" s="6"/>
      <c r="G116" s="6"/>
      <c r="H116" s="6"/>
      <c r="I116" s="6"/>
      <c r="J116" s="6"/>
      <c r="K116" s="6"/>
    </row>
    <row r="117" spans="2:11" ht="36" x14ac:dyDescent="0.25">
      <c r="B117" s="1028"/>
      <c r="C117" s="95"/>
      <c r="D117" s="47" t="s">
        <v>738</v>
      </c>
      <c r="E117" s="6"/>
      <c r="F117" s="6"/>
      <c r="G117" s="6"/>
      <c r="H117" s="6"/>
      <c r="I117" s="6"/>
      <c r="J117" s="6"/>
      <c r="K117" s="6"/>
    </row>
    <row r="118" spans="2:11" ht="24" x14ac:dyDescent="0.25">
      <c r="B118" s="1028"/>
      <c r="C118" s="95"/>
      <c r="D118" s="47" t="s">
        <v>739</v>
      </c>
      <c r="E118" s="6"/>
      <c r="F118" s="6"/>
      <c r="G118" s="6"/>
      <c r="H118" s="6"/>
      <c r="I118" s="6"/>
      <c r="J118" s="6"/>
      <c r="K118" s="6"/>
    </row>
    <row r="119" spans="2:11" ht="36" x14ac:dyDescent="0.25">
      <c r="B119" s="1028"/>
      <c r="C119" s="95"/>
      <c r="D119" s="47" t="s">
        <v>740</v>
      </c>
      <c r="E119" s="6"/>
      <c r="F119" s="6"/>
      <c r="G119" s="6"/>
      <c r="H119" s="6"/>
      <c r="I119" s="6"/>
      <c r="J119" s="6"/>
      <c r="K119" s="6"/>
    </row>
    <row r="120" spans="2:11" ht="36" x14ac:dyDescent="0.25">
      <c r="B120" s="1028"/>
      <c r="C120" s="95"/>
      <c r="D120" s="47" t="s">
        <v>741</v>
      </c>
      <c r="E120" s="6"/>
      <c r="F120" s="6"/>
      <c r="G120" s="6"/>
      <c r="H120" s="6"/>
      <c r="I120" s="6"/>
      <c r="J120" s="6"/>
      <c r="K120" s="6"/>
    </row>
    <row r="121" spans="2:11" ht="36" x14ac:dyDescent="0.25">
      <c r="B121" s="1028"/>
      <c r="C121" s="95"/>
      <c r="D121" s="47" t="s">
        <v>742</v>
      </c>
      <c r="E121" s="6"/>
      <c r="F121" s="6"/>
      <c r="G121" s="6"/>
      <c r="H121" s="6"/>
      <c r="I121" s="6"/>
      <c r="J121" s="6"/>
      <c r="K121" s="6"/>
    </row>
    <row r="122" spans="2:11" ht="60" x14ac:dyDescent="0.25">
      <c r="B122" s="1028"/>
      <c r="C122" s="95"/>
      <c r="D122" s="47" t="s">
        <v>743</v>
      </c>
      <c r="E122" s="6"/>
      <c r="F122" s="6"/>
      <c r="G122" s="6"/>
      <c r="H122" s="6"/>
      <c r="I122" s="6"/>
      <c r="J122" s="6"/>
      <c r="K122" s="6"/>
    </row>
    <row r="123" spans="2:11" ht="48" x14ac:dyDescent="0.25">
      <c r="B123" s="1028"/>
      <c r="C123" s="95"/>
      <c r="D123" s="47" t="s">
        <v>744</v>
      </c>
      <c r="E123" s="6"/>
      <c r="F123" s="6"/>
      <c r="G123" s="6"/>
      <c r="H123" s="6"/>
      <c r="I123" s="6"/>
      <c r="J123" s="6"/>
      <c r="K123" s="6"/>
    </row>
    <row r="124" spans="2:11" ht="24" x14ac:dyDescent="0.25">
      <c r="B124" s="1028"/>
      <c r="C124" s="95"/>
      <c r="D124" s="47" t="s">
        <v>745</v>
      </c>
      <c r="E124" s="6"/>
      <c r="F124" s="6"/>
      <c r="G124" s="6"/>
      <c r="H124" s="6"/>
      <c r="I124" s="6"/>
      <c r="J124" s="6"/>
      <c r="K124" s="6"/>
    </row>
    <row r="125" spans="2:11" ht="24" x14ac:dyDescent="0.25">
      <c r="B125" s="1028"/>
      <c r="C125" s="95"/>
      <c r="D125" s="47" t="s">
        <v>746</v>
      </c>
      <c r="E125" s="6"/>
      <c r="F125" s="6"/>
      <c r="G125" s="6"/>
      <c r="H125" s="6"/>
      <c r="I125" s="6"/>
      <c r="J125" s="6"/>
      <c r="K125" s="6"/>
    </row>
    <row r="126" spans="2:11" ht="24" x14ac:dyDescent="0.25">
      <c r="B126" s="1028"/>
      <c r="C126" s="95"/>
      <c r="D126" s="47" t="s">
        <v>747</v>
      </c>
      <c r="E126" s="6"/>
      <c r="F126" s="6"/>
      <c r="G126" s="6"/>
      <c r="H126" s="6"/>
      <c r="I126" s="6"/>
      <c r="J126" s="6"/>
      <c r="K126" s="6"/>
    </row>
    <row r="127" spans="2:11" ht="24" x14ac:dyDescent="0.25">
      <c r="B127" s="1028"/>
      <c r="C127" s="95"/>
      <c r="D127" s="47" t="s">
        <v>748</v>
      </c>
      <c r="E127" s="6"/>
      <c r="F127" s="6"/>
      <c r="G127" s="6"/>
      <c r="H127" s="6"/>
      <c r="I127" s="6"/>
      <c r="J127" s="6"/>
      <c r="K127" s="6"/>
    </row>
    <row r="128" spans="2:11" ht="48" x14ac:dyDescent="0.25">
      <c r="B128" s="1028"/>
      <c r="C128" s="95"/>
      <c r="D128" s="47" t="s">
        <v>749</v>
      </c>
      <c r="E128" s="6"/>
      <c r="F128" s="6"/>
      <c r="G128" s="6"/>
      <c r="H128" s="6"/>
      <c r="I128" s="6"/>
      <c r="J128" s="6"/>
      <c r="K128" s="6"/>
    </row>
    <row r="129" spans="2:11" ht="24" x14ac:dyDescent="0.25">
      <c r="B129" s="1028"/>
      <c r="C129" s="95"/>
      <c r="D129" s="47" t="s">
        <v>750</v>
      </c>
      <c r="E129" s="6"/>
      <c r="F129" s="6"/>
      <c r="G129" s="6"/>
      <c r="H129" s="6"/>
      <c r="I129" s="6"/>
      <c r="J129" s="6"/>
      <c r="K129" s="6"/>
    </row>
    <row r="130" spans="2:11" ht="36.75" thickBot="1" x14ac:dyDescent="0.3">
      <c r="B130" s="1029"/>
      <c r="C130" s="3"/>
      <c r="D130" s="41" t="s">
        <v>751</v>
      </c>
      <c r="E130" s="6"/>
      <c r="F130" s="6"/>
      <c r="G130" s="6"/>
      <c r="H130" s="6"/>
      <c r="I130" s="6"/>
      <c r="J130" s="6"/>
      <c r="K130" s="6"/>
    </row>
    <row r="131" spans="2:11" ht="24" x14ac:dyDescent="0.25">
      <c r="B131" s="1027" t="s">
        <v>90</v>
      </c>
      <c r="C131" s="95"/>
      <c r="D131" s="54" t="s">
        <v>752</v>
      </c>
      <c r="E131" s="6"/>
      <c r="F131" s="6"/>
      <c r="G131" s="6"/>
      <c r="H131" s="6"/>
      <c r="I131" s="6"/>
      <c r="J131" s="6"/>
      <c r="K131" s="6"/>
    </row>
    <row r="132" spans="2:11" ht="25.35" customHeight="1" x14ac:dyDescent="0.25">
      <c r="B132" s="1028"/>
      <c r="C132" s="95"/>
      <c r="D132" s="47" t="s">
        <v>248</v>
      </c>
      <c r="E132" s="6"/>
      <c r="F132" s="6"/>
      <c r="G132" s="6"/>
      <c r="H132" s="6"/>
      <c r="I132" s="6"/>
      <c r="J132" s="6"/>
      <c r="K132" s="6"/>
    </row>
    <row r="133" spans="2:11" x14ac:dyDescent="0.25">
      <c r="B133" s="1028"/>
      <c r="C133" s="95"/>
      <c r="D133" s="47" t="s">
        <v>91</v>
      </c>
      <c r="E133" s="6"/>
      <c r="F133" s="6"/>
      <c r="G133" s="6"/>
      <c r="H133" s="6"/>
      <c r="I133" s="6"/>
      <c r="J133" s="6"/>
      <c r="K133" s="6"/>
    </row>
    <row r="134" spans="2:11" ht="37.5" x14ac:dyDescent="0.25">
      <c r="B134" s="1028"/>
      <c r="C134" s="95"/>
      <c r="D134" s="47" t="s">
        <v>753</v>
      </c>
      <c r="E134" s="6"/>
      <c r="F134" s="6"/>
      <c r="G134" s="6"/>
      <c r="H134" s="6"/>
      <c r="I134" s="6"/>
      <c r="J134" s="6"/>
      <c r="K134" s="6"/>
    </row>
    <row r="135" spans="2:11" ht="37.5" x14ac:dyDescent="0.25">
      <c r="B135" s="1028"/>
      <c r="C135" s="95"/>
      <c r="D135" s="47" t="s">
        <v>754</v>
      </c>
      <c r="E135" s="6"/>
      <c r="F135" s="6"/>
      <c r="G135" s="6"/>
      <c r="H135" s="6"/>
      <c r="I135" s="6"/>
      <c r="J135" s="6"/>
      <c r="K135" s="6"/>
    </row>
    <row r="136" spans="2:11" ht="37.5" x14ac:dyDescent="0.25">
      <c r="B136" s="1028"/>
      <c r="C136" s="95"/>
      <c r="D136" s="47" t="s">
        <v>755</v>
      </c>
      <c r="E136" s="6"/>
      <c r="F136" s="6"/>
      <c r="G136" s="6"/>
      <c r="H136" s="6"/>
      <c r="I136" s="6"/>
      <c r="J136" s="6"/>
      <c r="K136" s="6"/>
    </row>
    <row r="137" spans="2:11" ht="37.5" x14ac:dyDescent="0.25">
      <c r="B137" s="1028"/>
      <c r="C137" s="95"/>
      <c r="D137" s="47" t="s">
        <v>756</v>
      </c>
      <c r="E137" s="6"/>
      <c r="F137" s="6"/>
      <c r="G137" s="6"/>
      <c r="H137" s="6"/>
      <c r="I137" s="6"/>
      <c r="J137" s="6"/>
      <c r="K137" s="6"/>
    </row>
    <row r="138" spans="2:11" x14ac:dyDescent="0.25">
      <c r="B138" s="1028"/>
      <c r="C138" s="95"/>
      <c r="D138" s="47" t="s">
        <v>757</v>
      </c>
      <c r="E138" s="6"/>
      <c r="F138" s="6"/>
      <c r="G138" s="6"/>
      <c r="H138" s="6"/>
      <c r="I138" s="6"/>
      <c r="J138" s="6"/>
      <c r="K138" s="6"/>
    </row>
    <row r="139" spans="2:11" x14ac:dyDescent="0.25">
      <c r="B139" s="1028"/>
      <c r="C139" s="95"/>
      <c r="D139" s="47" t="s">
        <v>758</v>
      </c>
      <c r="E139" s="6"/>
      <c r="F139" s="6"/>
      <c r="G139" s="6"/>
      <c r="H139" s="6"/>
      <c r="I139" s="6"/>
      <c r="J139" s="6"/>
      <c r="K139" s="6"/>
    </row>
    <row r="140" spans="2:11" x14ac:dyDescent="0.25">
      <c r="B140" s="1028"/>
      <c r="C140" s="95"/>
      <c r="D140" s="47" t="s">
        <v>759</v>
      </c>
      <c r="E140" s="6"/>
      <c r="F140" s="6"/>
      <c r="G140" s="6"/>
      <c r="H140" s="6"/>
      <c r="I140" s="6"/>
      <c r="J140" s="6"/>
      <c r="K140" s="6"/>
    </row>
    <row r="141" spans="2:11" x14ac:dyDescent="0.25">
      <c r="B141" s="1028"/>
      <c r="C141" s="95"/>
      <c r="D141" s="47" t="s">
        <v>760</v>
      </c>
      <c r="E141" s="6"/>
      <c r="F141" s="6"/>
      <c r="G141" s="6"/>
      <c r="H141" s="6"/>
      <c r="I141" s="6"/>
      <c r="J141" s="6"/>
      <c r="K141" s="6"/>
    </row>
    <row r="142" spans="2:11" ht="84" x14ac:dyDescent="0.25">
      <c r="B142" s="1028"/>
      <c r="C142" s="95"/>
      <c r="D142" s="55" t="s">
        <v>235</v>
      </c>
      <c r="E142" s="6"/>
      <c r="F142" s="6"/>
      <c r="G142" s="6"/>
      <c r="H142" s="6"/>
      <c r="I142" s="6"/>
      <c r="J142" s="6"/>
      <c r="K142" s="6"/>
    </row>
    <row r="143" spans="2:11" x14ac:dyDescent="0.25">
      <c r="B143" s="1028"/>
      <c r="C143" s="95"/>
      <c r="D143" s="58" t="s">
        <v>246</v>
      </c>
      <c r="E143" s="6"/>
      <c r="F143" s="6"/>
      <c r="G143" s="6"/>
      <c r="H143" s="6"/>
      <c r="I143" s="6"/>
      <c r="J143" s="6"/>
      <c r="K143" s="6"/>
    </row>
    <row r="144" spans="2:11" ht="24" x14ac:dyDescent="0.25">
      <c r="B144" s="1028"/>
      <c r="C144" s="95"/>
      <c r="D144" s="54" t="s">
        <v>761</v>
      </c>
      <c r="E144" s="6"/>
      <c r="F144" s="6"/>
      <c r="G144" s="6"/>
      <c r="H144" s="6"/>
      <c r="I144" s="6"/>
      <c r="J144" s="6"/>
      <c r="K144" s="6"/>
    </row>
    <row r="145" spans="2:11" ht="23.1" customHeight="1" x14ac:dyDescent="0.25">
      <c r="B145" s="1028"/>
      <c r="C145" s="95"/>
      <c r="D145" s="47" t="s">
        <v>248</v>
      </c>
      <c r="E145" s="6"/>
      <c r="F145" s="6"/>
      <c r="G145" s="6"/>
      <c r="H145" s="6"/>
      <c r="I145" s="6"/>
      <c r="J145" s="6"/>
      <c r="K145" s="6"/>
    </row>
    <row r="146" spans="2:11" x14ac:dyDescent="0.25">
      <c r="B146" s="1028"/>
      <c r="C146" s="95"/>
      <c r="D146" s="47" t="s">
        <v>91</v>
      </c>
      <c r="E146" s="6"/>
      <c r="F146" s="6"/>
      <c r="G146" s="6"/>
      <c r="H146" s="6"/>
      <c r="I146" s="6"/>
      <c r="J146" s="6"/>
      <c r="K146" s="6"/>
    </row>
    <row r="147" spans="2:11" ht="37.5" x14ac:dyDescent="0.25">
      <c r="B147" s="1028"/>
      <c r="C147" s="95"/>
      <c r="D147" s="47" t="s">
        <v>762</v>
      </c>
      <c r="E147" s="6"/>
      <c r="F147" s="6"/>
      <c r="G147" s="6"/>
      <c r="H147" s="6"/>
      <c r="I147" s="6"/>
      <c r="J147" s="6"/>
      <c r="K147" s="6"/>
    </row>
    <row r="148" spans="2:11" ht="37.5" x14ac:dyDescent="0.25">
      <c r="B148" s="1028"/>
      <c r="C148" s="95"/>
      <c r="D148" s="47" t="s">
        <v>763</v>
      </c>
      <c r="E148" s="6"/>
      <c r="F148" s="6"/>
      <c r="G148" s="6"/>
      <c r="H148" s="6"/>
      <c r="I148" s="6"/>
      <c r="J148" s="6"/>
      <c r="K148" s="6"/>
    </row>
    <row r="149" spans="2:11" ht="38.25" thickBot="1" x14ac:dyDescent="0.3">
      <c r="B149" s="1029"/>
      <c r="C149" s="3"/>
      <c r="D149" s="41" t="s">
        <v>764</v>
      </c>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sheetData>
  <sheetProtection insertColumns="0" insertRows="0"/>
  <mergeCells count="36">
    <mergeCell ref="A1:P1"/>
    <mergeCell ref="A2:P2"/>
    <mergeCell ref="A3:P3"/>
    <mergeCell ref="A4:D4"/>
    <mergeCell ref="A5:P5"/>
    <mergeCell ref="B15:B19"/>
    <mergeCell ref="B49:E49"/>
    <mergeCell ref="B50:B56"/>
    <mergeCell ref="B58:E58"/>
    <mergeCell ref="B59:B65"/>
    <mergeCell ref="D15:L15"/>
    <mergeCell ref="D16:L16"/>
    <mergeCell ref="D19:L19"/>
    <mergeCell ref="D20:L20"/>
    <mergeCell ref="D31:L31"/>
    <mergeCell ref="D32:L32"/>
    <mergeCell ref="D33:L33"/>
    <mergeCell ref="D44:L44"/>
    <mergeCell ref="E21:E22"/>
    <mergeCell ref="F21:J21"/>
    <mergeCell ref="C34:C35"/>
    <mergeCell ref="D34:D35"/>
    <mergeCell ref="E34:E35"/>
    <mergeCell ref="F34:K34"/>
    <mergeCell ref="C21:C22"/>
    <mergeCell ref="D21:D22"/>
    <mergeCell ref="B72:E73"/>
    <mergeCell ref="B75:D75"/>
    <mergeCell ref="B77:B93"/>
    <mergeCell ref="B95:B130"/>
    <mergeCell ref="B131:B149"/>
    <mergeCell ref="B10:D10"/>
    <mergeCell ref="F10:S10"/>
    <mergeCell ref="F11:S11"/>
    <mergeCell ref="E12:R12"/>
    <mergeCell ref="E13:R13"/>
  </mergeCells>
  <conditionalFormatting sqref="H30">
    <cfRule type="containsText" dxfId="52" priority="5" operator="containsText" text="ERROR">
      <formula>NOT(ISERROR(SEARCH("ERROR",H30)))</formula>
    </cfRule>
  </conditionalFormatting>
  <conditionalFormatting sqref="F10">
    <cfRule type="notContainsBlanks" dxfId="51" priority="4">
      <formula>LEN(TRIM(F10))&gt;0</formula>
    </cfRule>
  </conditionalFormatting>
  <conditionalFormatting sqref="F11:S11">
    <cfRule type="expression" dxfId="50" priority="2">
      <formula>E11="NO SE REPORTA"</formula>
    </cfRule>
    <cfRule type="expression" dxfId="49" priority="3">
      <formula>E10="NO APLICA"</formula>
    </cfRule>
  </conditionalFormatting>
  <conditionalFormatting sqref="E12:R12">
    <cfRule type="expression" dxfId="48"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8">
      <formula1>0</formula1>
    </dataValidation>
    <dataValidation type="whole" operator="greaterThanOrEqual" allowBlank="1" showInputMessage="1" showErrorMessage="1" errorTitle="ERROR" error="Valor en PESOS (sin centavos)" sqref="F36:I42">
      <formula1>0</formula1>
    </dataValidation>
    <dataValidation type="decimal" allowBlank="1" showInputMessage="1" showErrorMessage="1" errorTitle="ERROR" error="Escriba un valor entre 0% y 100%" sqref="F23:H29">
      <formula1>0</formula1>
      <formula2>1</formula2>
    </dataValidation>
    <dataValidation allowBlank="1" showInputMessage="1" showErrorMessage="1" sqref="G43:I43 I23:I30 H30 J36:K43"/>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0"/>
  <sheetViews>
    <sheetView showGridLines="0" topLeftCell="A25" zoomScale="98" zoomScaleNormal="98" workbookViewId="0">
      <selection activeCell="F25" sqref="F25"/>
    </sheetView>
  </sheetViews>
  <sheetFormatPr baseColWidth="10" defaultRowHeight="15" x14ac:dyDescent="0.25"/>
  <cols>
    <col min="1" max="1" width="1.85546875" customWidth="1"/>
    <col min="2" max="2" width="10.85546875" customWidth="1"/>
    <col min="3" max="3" width="5" style="88" bestFit="1" customWidth="1"/>
    <col min="4" max="4" width="34.85546875" customWidth="1"/>
    <col min="5" max="5" width="18.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773</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79" t="s">
        <v>1183</v>
      </c>
      <c r="C8" s="224">
        <v>2020</v>
      </c>
      <c r="D8" s="229">
        <f>IF(E10="NO APLICA","NO APLICA",IF(E11="NO SE REPORTA","SIN INFORMACION",+F42))</f>
        <v>0</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ht="15.6" customHeight="1" thickTop="1" thickBot="1" x14ac:dyDescent="0.3">
      <c r="B15" s="1075" t="s">
        <v>2</v>
      </c>
      <c r="C15" s="90"/>
      <c r="D15" s="1038" t="s">
        <v>336</v>
      </c>
      <c r="E15" s="1039"/>
      <c r="F15" s="1039"/>
      <c r="G15" s="1039"/>
      <c r="H15" s="1039"/>
      <c r="I15" s="1039"/>
      <c r="J15" s="1039"/>
      <c r="K15" s="1039"/>
      <c r="L15" s="1087"/>
    </row>
    <row r="16" spans="1:21" ht="15.75" thickBot="1" x14ac:dyDescent="0.3">
      <c r="B16" s="1076"/>
      <c r="C16" s="91" t="s">
        <v>19</v>
      </c>
      <c r="D16" s="39" t="s">
        <v>253</v>
      </c>
      <c r="E16" s="39" t="s">
        <v>20</v>
      </c>
      <c r="F16" s="39" t="s">
        <v>21</v>
      </c>
      <c r="G16" s="39" t="s">
        <v>22</v>
      </c>
      <c r="H16" s="39" t="s">
        <v>23</v>
      </c>
      <c r="I16" s="39" t="s">
        <v>254</v>
      </c>
      <c r="J16" s="6"/>
      <c r="L16" s="22"/>
    </row>
    <row r="17" spans="2:12" ht="48.75" thickBot="1" x14ac:dyDescent="0.3">
      <c r="B17" s="1076"/>
      <c r="C17" s="92" t="s">
        <v>152</v>
      </c>
      <c r="D17" s="41" t="s">
        <v>824</v>
      </c>
      <c r="E17" s="7">
        <v>5</v>
      </c>
      <c r="F17" s="7"/>
      <c r="G17" s="7"/>
      <c r="H17" s="7"/>
      <c r="I17" s="43">
        <f>SUM(E17:H17)</f>
        <v>5</v>
      </c>
      <c r="J17" s="6"/>
      <c r="L17" s="22"/>
    </row>
    <row r="18" spans="2:12" ht="15.75" thickBot="1" x14ac:dyDescent="0.3">
      <c r="B18" s="1076"/>
      <c r="C18" s="92" t="s">
        <v>154</v>
      </c>
      <c r="D18" s="41" t="s">
        <v>768</v>
      </c>
      <c r="E18" s="199"/>
      <c r="F18" s="199"/>
      <c r="G18" s="199"/>
      <c r="H18" s="199"/>
      <c r="I18" s="143">
        <f>SUM(E18:H18)</f>
        <v>0</v>
      </c>
      <c r="J18" s="6"/>
      <c r="L18" s="22"/>
    </row>
    <row r="19" spans="2:12" ht="15.75" thickBot="1" x14ac:dyDescent="0.3">
      <c r="B19" s="1076"/>
      <c r="C19" s="92" t="s">
        <v>156</v>
      </c>
      <c r="D19" s="41" t="s">
        <v>825</v>
      </c>
      <c r="E19" s="199"/>
      <c r="F19" s="199"/>
      <c r="G19" s="199"/>
      <c r="H19" s="199"/>
      <c r="I19" s="143">
        <f>SUM(E19:H19)</f>
        <v>0</v>
      </c>
      <c r="J19" s="6"/>
      <c r="L19" s="22"/>
    </row>
    <row r="20" spans="2:12" x14ac:dyDescent="0.25">
      <c r="B20" s="440"/>
      <c r="C20" s="93"/>
      <c r="D20" s="1044"/>
      <c r="E20" s="1045"/>
      <c r="F20" s="1045"/>
      <c r="G20" s="1045"/>
      <c r="H20" s="1045"/>
      <c r="I20" s="1045"/>
      <c r="J20" s="1045"/>
      <c r="K20" s="1045"/>
      <c r="L20" s="1088"/>
    </row>
    <row r="21" spans="2:12" ht="15.75" thickBot="1" x14ac:dyDescent="0.3">
      <c r="B21" s="440"/>
      <c r="C21" s="93"/>
      <c r="D21" s="1072" t="s">
        <v>826</v>
      </c>
      <c r="E21" s="1073"/>
      <c r="F21" s="1073"/>
      <c r="G21" s="1073"/>
      <c r="H21" s="1073"/>
      <c r="I21" s="1073"/>
      <c r="J21" s="1073"/>
      <c r="K21" s="1073"/>
      <c r="L21" s="1090"/>
    </row>
    <row r="22" spans="2:12" ht="15" customHeight="1" thickBot="1" x14ac:dyDescent="0.3">
      <c r="B22" s="440"/>
      <c r="C22" s="1111" t="s">
        <v>19</v>
      </c>
      <c r="D22" s="1027" t="s">
        <v>270</v>
      </c>
      <c r="E22" s="1027" t="s">
        <v>619</v>
      </c>
      <c r="F22" s="1033" t="s">
        <v>620</v>
      </c>
      <c r="G22" s="1035"/>
      <c r="H22" s="1033" t="s">
        <v>693</v>
      </c>
      <c r="I22" s="1034"/>
      <c r="J22" s="1034"/>
      <c r="K22" s="1035"/>
      <c r="L22" s="120"/>
    </row>
    <row r="23" spans="2:12" ht="34.5" thickBot="1" x14ac:dyDescent="0.3">
      <c r="B23" s="440"/>
      <c r="C23" s="1112"/>
      <c r="D23" s="1029"/>
      <c r="E23" s="1029"/>
      <c r="F23" s="66" t="s">
        <v>621</v>
      </c>
      <c r="G23" s="67" t="s">
        <v>622</v>
      </c>
      <c r="H23" s="66" t="s">
        <v>768</v>
      </c>
      <c r="I23" s="66" t="s">
        <v>344</v>
      </c>
      <c r="J23" s="66" t="s">
        <v>274</v>
      </c>
      <c r="K23" s="66" t="s">
        <v>275</v>
      </c>
      <c r="L23" s="12"/>
    </row>
    <row r="24" spans="2:12" ht="84.75" thickBot="1" x14ac:dyDescent="0.3">
      <c r="B24" s="440"/>
      <c r="C24" s="382">
        <v>1</v>
      </c>
      <c r="D24" s="30" t="s">
        <v>2054</v>
      </c>
      <c r="E24" s="30" t="s">
        <v>2056</v>
      </c>
      <c r="F24" s="32"/>
      <c r="G24" s="32"/>
      <c r="H24" s="199"/>
      <c r="I24" s="199"/>
      <c r="J24" s="199"/>
      <c r="K24" s="199"/>
      <c r="L24" s="12"/>
    </row>
    <row r="25" spans="2:12" ht="144" customHeight="1" thickBot="1" x14ac:dyDescent="0.3">
      <c r="B25" s="440"/>
      <c r="C25" s="382">
        <v>2</v>
      </c>
      <c r="D25" s="30" t="s">
        <v>2055</v>
      </c>
      <c r="E25" s="30" t="s">
        <v>2057</v>
      </c>
      <c r="F25" s="32"/>
      <c r="G25" s="32"/>
      <c r="H25" s="199"/>
      <c r="I25" s="199"/>
      <c r="J25" s="199"/>
      <c r="K25" s="199"/>
      <c r="L25" s="12"/>
    </row>
    <row r="26" spans="2:12" ht="15.75" thickBot="1" x14ac:dyDescent="0.3">
      <c r="B26" s="440"/>
      <c r="C26" s="382">
        <v>3</v>
      </c>
      <c r="D26" s="31"/>
      <c r="E26" s="30"/>
      <c r="F26" s="32"/>
      <c r="G26" s="32"/>
      <c r="H26" s="199"/>
      <c r="I26" s="199"/>
      <c r="J26" s="199"/>
      <c r="K26" s="199"/>
      <c r="L26" s="12"/>
    </row>
    <row r="27" spans="2:12" ht="15.75" thickBot="1" x14ac:dyDescent="0.3">
      <c r="B27" s="440"/>
      <c r="C27" s="382">
        <v>4</v>
      </c>
      <c r="D27" s="31"/>
      <c r="E27" s="30"/>
      <c r="F27" s="32"/>
      <c r="G27" s="32"/>
      <c r="H27" s="199"/>
      <c r="I27" s="199"/>
      <c r="J27" s="199"/>
      <c r="K27" s="199"/>
      <c r="L27" s="12"/>
    </row>
    <row r="28" spans="2:12" ht="15.75" thickBot="1" x14ac:dyDescent="0.3">
      <c r="B28" s="440"/>
      <c r="C28" s="382">
        <v>5</v>
      </c>
      <c r="D28" s="31"/>
      <c r="E28" s="30"/>
      <c r="F28" s="32"/>
      <c r="G28" s="32"/>
      <c r="H28" s="199"/>
      <c r="I28" s="199"/>
      <c r="J28" s="199"/>
      <c r="K28" s="199"/>
      <c r="L28" s="12"/>
    </row>
    <row r="29" spans="2:12" ht="15.75" thickBot="1" x14ac:dyDescent="0.3">
      <c r="B29" s="440"/>
      <c r="C29" s="382">
        <v>6</v>
      </c>
      <c r="D29" s="31"/>
      <c r="E29" s="30"/>
      <c r="F29" s="32"/>
      <c r="G29" s="32"/>
      <c r="H29" s="199"/>
      <c r="I29" s="199"/>
      <c r="J29" s="199"/>
      <c r="K29" s="199"/>
      <c r="L29" s="12"/>
    </row>
    <row r="30" spans="2:12" ht="15.75" thickBot="1" x14ac:dyDescent="0.3">
      <c r="B30" s="440"/>
      <c r="C30" s="77"/>
      <c r="D30" s="46" t="s">
        <v>151</v>
      </c>
      <c r="E30" s="133"/>
      <c r="F30" s="134"/>
      <c r="G30" s="135"/>
      <c r="H30" s="144">
        <f>SUM(H24:H29)</f>
        <v>0</v>
      </c>
      <c r="I30" s="144">
        <f>SUM(I24:I29)</f>
        <v>0</v>
      </c>
      <c r="J30" s="144">
        <f>SUM(J24:J29)</f>
        <v>0</v>
      </c>
      <c r="K30" s="144">
        <f>SUM(K24:K29)</f>
        <v>0</v>
      </c>
      <c r="L30" s="13"/>
    </row>
    <row r="31" spans="2:12" x14ac:dyDescent="0.25">
      <c r="B31" s="440"/>
      <c r="C31" s="93"/>
      <c r="D31" s="1044" t="s">
        <v>827</v>
      </c>
      <c r="E31" s="1045"/>
      <c r="F31" s="1045"/>
      <c r="G31" s="1045"/>
      <c r="H31" s="1045"/>
      <c r="I31" s="1045"/>
      <c r="J31" s="1045"/>
      <c r="K31" s="1045"/>
      <c r="L31" s="1088"/>
    </row>
    <row r="32" spans="2:12" ht="24" customHeight="1" thickBot="1" x14ac:dyDescent="0.3">
      <c r="B32" s="440"/>
      <c r="C32" s="93"/>
      <c r="D32" s="1044" t="s">
        <v>828</v>
      </c>
      <c r="E32" s="1045"/>
      <c r="F32" s="1045"/>
      <c r="G32" s="1045"/>
      <c r="H32" s="1045"/>
      <c r="I32" s="1045"/>
      <c r="J32" s="1045"/>
      <c r="K32" s="1045"/>
      <c r="L32" s="1088"/>
    </row>
    <row r="33" spans="2:14" ht="15.75" thickBot="1" x14ac:dyDescent="0.3">
      <c r="B33" s="440"/>
      <c r="C33" s="1165" t="s">
        <v>19</v>
      </c>
      <c r="D33" s="1130" t="s">
        <v>697</v>
      </c>
      <c r="E33" s="68" t="s">
        <v>829</v>
      </c>
      <c r="F33" s="1133" t="s">
        <v>698</v>
      </c>
      <c r="G33" s="1134"/>
      <c r="H33" s="1168" t="s">
        <v>55</v>
      </c>
      <c r="I33" s="6"/>
      <c r="J33" s="6"/>
      <c r="L33" s="22"/>
    </row>
    <row r="34" spans="2:14" x14ac:dyDescent="0.25">
      <c r="B34" s="440"/>
      <c r="C34" s="1166"/>
      <c r="D34" s="1131"/>
      <c r="E34" s="1027" t="s">
        <v>830</v>
      </c>
      <c r="F34" s="1027" t="s">
        <v>699</v>
      </c>
      <c r="G34" s="47" t="s">
        <v>700</v>
      </c>
      <c r="H34" s="1169"/>
      <c r="I34" s="6"/>
      <c r="J34" s="6"/>
      <c r="L34" s="22"/>
    </row>
    <row r="35" spans="2:14" ht="24.75" thickBot="1" x14ac:dyDescent="0.3">
      <c r="B35" s="440"/>
      <c r="C35" s="1167"/>
      <c r="D35" s="1132"/>
      <c r="E35" s="1029"/>
      <c r="F35" s="1029"/>
      <c r="G35" s="41" t="s">
        <v>695</v>
      </c>
      <c r="H35" s="1170"/>
      <c r="I35" s="6"/>
      <c r="J35" s="6"/>
      <c r="L35" s="22"/>
    </row>
    <row r="36" spans="2:14" ht="15.75" thickBot="1" x14ac:dyDescent="0.3">
      <c r="B36" s="440"/>
      <c r="C36" s="459">
        <v>1</v>
      </c>
      <c r="D36" s="491"/>
      <c r="E36" s="32">
        <f t="shared" ref="E36:E41" si="0">+G24</f>
        <v>0</v>
      </c>
      <c r="F36" s="150">
        <f t="shared" ref="F36:G41" si="1">IFERROR(J24/I24,0)</f>
        <v>0</v>
      </c>
      <c r="G36" s="150">
        <f t="shared" si="1"/>
        <v>0</v>
      </c>
      <c r="H36" s="31"/>
      <c r="I36" s="6"/>
      <c r="J36" s="6"/>
      <c r="L36" s="22"/>
    </row>
    <row r="37" spans="2:14" ht="15.75" thickBot="1" x14ac:dyDescent="0.3">
      <c r="B37" s="440"/>
      <c r="C37" s="459">
        <v>2</v>
      </c>
      <c r="D37" s="491"/>
      <c r="E37" s="32">
        <f t="shared" si="0"/>
        <v>0</v>
      </c>
      <c r="F37" s="150">
        <f t="shared" si="1"/>
        <v>0</v>
      </c>
      <c r="G37" s="150">
        <f t="shared" si="1"/>
        <v>0</v>
      </c>
      <c r="H37" s="31"/>
      <c r="I37" s="6"/>
      <c r="J37" s="6"/>
      <c r="L37" s="22"/>
    </row>
    <row r="38" spans="2:14" ht="15.75" thickBot="1" x14ac:dyDescent="0.3">
      <c r="B38" s="440"/>
      <c r="C38" s="459">
        <v>3</v>
      </c>
      <c r="D38" s="491"/>
      <c r="E38" s="32">
        <f t="shared" si="0"/>
        <v>0</v>
      </c>
      <c r="F38" s="150">
        <f t="shared" si="1"/>
        <v>0</v>
      </c>
      <c r="G38" s="150">
        <f t="shared" si="1"/>
        <v>0</v>
      </c>
      <c r="H38" s="31"/>
      <c r="I38" s="6"/>
      <c r="J38" s="6"/>
      <c r="L38" s="22"/>
    </row>
    <row r="39" spans="2:14" ht="15.75" thickBot="1" x14ac:dyDescent="0.3">
      <c r="B39" s="440"/>
      <c r="C39" s="459">
        <v>4</v>
      </c>
      <c r="D39" s="491"/>
      <c r="E39" s="32">
        <f t="shared" si="0"/>
        <v>0</v>
      </c>
      <c r="F39" s="150">
        <f t="shared" si="1"/>
        <v>0</v>
      </c>
      <c r="G39" s="150">
        <f t="shared" si="1"/>
        <v>0</v>
      </c>
      <c r="H39" s="31"/>
      <c r="I39" s="6"/>
      <c r="J39" s="6"/>
      <c r="L39" s="22"/>
    </row>
    <row r="40" spans="2:14" ht="15.75" thickBot="1" x14ac:dyDescent="0.3">
      <c r="B40" s="440"/>
      <c r="C40" s="459">
        <v>5</v>
      </c>
      <c r="D40" s="491"/>
      <c r="E40" s="32">
        <f t="shared" si="0"/>
        <v>0</v>
      </c>
      <c r="F40" s="150">
        <f t="shared" si="1"/>
        <v>0</v>
      </c>
      <c r="G40" s="150">
        <f t="shared" si="1"/>
        <v>0</v>
      </c>
      <c r="H40" s="31"/>
      <c r="I40" s="6"/>
      <c r="J40" s="6"/>
      <c r="L40" s="22"/>
    </row>
    <row r="41" spans="2:14" ht="15.75" thickBot="1" x14ac:dyDescent="0.3">
      <c r="B41" s="440"/>
      <c r="C41" s="459">
        <v>6</v>
      </c>
      <c r="D41" s="491"/>
      <c r="E41" s="32">
        <f t="shared" si="0"/>
        <v>0</v>
      </c>
      <c r="F41" s="150">
        <f t="shared" si="1"/>
        <v>0</v>
      </c>
      <c r="G41" s="150">
        <f t="shared" si="1"/>
        <v>0</v>
      </c>
      <c r="H41" s="31"/>
      <c r="I41" s="6"/>
      <c r="J41" s="6"/>
      <c r="L41" s="22"/>
    </row>
    <row r="42" spans="2:14" ht="15.75" thickBot="1" x14ac:dyDescent="0.3">
      <c r="B42" s="441"/>
      <c r="C42" s="107"/>
      <c r="D42" s="209" t="str">
        <f>Formulas!$D$24</f>
        <v>ERROR: LA SUMA DE LA COLUMNA DEBE SER 100%</v>
      </c>
      <c r="E42" s="217">
        <f>+D36*E36+D37*E37+D38*E38+D39*E39+D40*E40+D41*E41</f>
        <v>0</v>
      </c>
      <c r="F42" s="217">
        <f>+D36*F36+D37*F37+D38*F38+D39*F39+D40*F40+D41*F41</f>
        <v>0</v>
      </c>
      <c r="G42" s="150" t="e">
        <f>Formulas!F24</f>
        <v>#DIV/0!</v>
      </c>
      <c r="H42" s="31"/>
      <c r="I42" s="23"/>
      <c r="J42" s="23"/>
      <c r="K42" s="23"/>
      <c r="L42" s="24"/>
      <c r="N42" t="s">
        <v>1192</v>
      </c>
    </row>
    <row r="43" spans="2:14" ht="15.75" thickBot="1" x14ac:dyDescent="0.3">
      <c r="B43" s="38"/>
      <c r="C43" s="89"/>
      <c r="D43" s="6"/>
      <c r="E43" s="6"/>
      <c r="F43" s="6"/>
      <c r="G43" s="6"/>
      <c r="H43" s="6"/>
      <c r="I43" s="6"/>
      <c r="J43" s="6"/>
      <c r="K43" s="6"/>
    </row>
    <row r="44" spans="2:14" ht="108.75" thickBot="1" x14ac:dyDescent="0.3">
      <c r="B44" s="53" t="s">
        <v>34</v>
      </c>
      <c r="C44" s="99"/>
      <c r="D44" s="44" t="s">
        <v>831</v>
      </c>
      <c r="E44" s="6"/>
      <c r="F44" s="6"/>
      <c r="G44" s="6"/>
      <c r="H44" s="6"/>
      <c r="I44" s="6"/>
      <c r="J44" s="6"/>
      <c r="K44" s="6"/>
    </row>
    <row r="45" spans="2:14" ht="48.6" customHeight="1" thickBot="1" x14ac:dyDescent="0.3">
      <c r="B45" s="48" t="s">
        <v>36</v>
      </c>
      <c r="C45" s="3"/>
      <c r="D45" s="41" t="s">
        <v>346</v>
      </c>
      <c r="E45" s="6"/>
      <c r="F45" s="6"/>
      <c r="G45" s="6"/>
      <c r="H45" s="6"/>
      <c r="I45" s="6"/>
      <c r="J45" s="6"/>
      <c r="K45" s="6"/>
    </row>
    <row r="46" spans="2:14" ht="15.75" thickBot="1" x14ac:dyDescent="0.3">
      <c r="B46" s="2"/>
      <c r="C46" s="77"/>
      <c r="D46" s="6"/>
      <c r="E46" s="6"/>
      <c r="F46" s="6"/>
      <c r="G46" s="6"/>
      <c r="H46" s="6"/>
      <c r="I46" s="6"/>
      <c r="J46" s="6"/>
      <c r="K46" s="6"/>
    </row>
    <row r="47" spans="2:14" ht="24" customHeight="1" thickBot="1" x14ac:dyDescent="0.3">
      <c r="B47" s="1030" t="s">
        <v>38</v>
      </c>
      <c r="C47" s="1031"/>
      <c r="D47" s="1031"/>
      <c r="E47" s="1032"/>
      <c r="F47" s="6"/>
      <c r="G47" s="6"/>
      <c r="H47" s="6"/>
      <c r="I47" s="6"/>
      <c r="J47" s="6"/>
      <c r="K47" s="6"/>
    </row>
    <row r="48" spans="2:14" ht="15.75" thickBot="1" x14ac:dyDescent="0.3">
      <c r="B48" s="1027">
        <v>1</v>
      </c>
      <c r="C48" s="95"/>
      <c r="D48" s="49" t="s">
        <v>39</v>
      </c>
      <c r="E48" s="169"/>
      <c r="F48" s="6"/>
      <c r="G48" s="6"/>
      <c r="H48" s="6"/>
      <c r="I48" s="6"/>
      <c r="J48" s="6"/>
      <c r="K48" s="6"/>
    </row>
    <row r="49" spans="2:11" ht="15.75" thickBot="1" x14ac:dyDescent="0.3">
      <c r="B49" s="1028"/>
      <c r="C49" s="95"/>
      <c r="D49" s="41" t="s">
        <v>40</v>
      </c>
      <c r="E49" s="169"/>
      <c r="F49" s="6"/>
      <c r="G49" s="6"/>
      <c r="H49" s="6"/>
      <c r="I49" s="6"/>
      <c r="J49" s="6"/>
      <c r="K49" s="6"/>
    </row>
    <row r="50" spans="2:11" ht="15.75" thickBot="1" x14ac:dyDescent="0.3">
      <c r="B50" s="1028"/>
      <c r="C50" s="95"/>
      <c r="D50" s="41" t="s">
        <v>41</v>
      </c>
      <c r="E50" s="169"/>
      <c r="F50" s="6"/>
      <c r="G50" s="6"/>
      <c r="H50" s="6"/>
      <c r="I50" s="6"/>
      <c r="J50" s="6"/>
      <c r="K50" s="6"/>
    </row>
    <row r="51" spans="2:11" ht="15.75" thickBot="1" x14ac:dyDescent="0.3">
      <c r="B51" s="1028"/>
      <c r="C51" s="95"/>
      <c r="D51" s="41" t="s">
        <v>42</v>
      </c>
      <c r="E51" s="169"/>
      <c r="F51" s="6"/>
      <c r="G51" s="6"/>
      <c r="H51" s="6"/>
      <c r="I51" s="6"/>
      <c r="J51" s="6"/>
      <c r="K51" s="6"/>
    </row>
    <row r="52" spans="2:11" ht="15.75" thickBot="1" x14ac:dyDescent="0.3">
      <c r="B52" s="1028"/>
      <c r="C52" s="95"/>
      <c r="D52" s="41" t="s">
        <v>43</v>
      </c>
      <c r="E52" s="169"/>
      <c r="F52" s="6"/>
      <c r="G52" s="6"/>
      <c r="H52" s="6"/>
      <c r="I52" s="6"/>
      <c r="J52" s="6"/>
      <c r="K52" s="6"/>
    </row>
    <row r="53" spans="2:11" ht="15.75" thickBot="1" x14ac:dyDescent="0.3">
      <c r="B53" s="1028"/>
      <c r="C53" s="95"/>
      <c r="D53" s="41" t="s">
        <v>44</v>
      </c>
      <c r="E53" s="169"/>
      <c r="F53" s="6"/>
      <c r="G53" s="6"/>
      <c r="H53" s="6"/>
      <c r="I53" s="6"/>
      <c r="J53" s="6"/>
      <c r="K53" s="6"/>
    </row>
    <row r="54" spans="2:11" ht="15.75" thickBot="1" x14ac:dyDescent="0.3">
      <c r="B54" s="1029"/>
      <c r="C54" s="3"/>
      <c r="D54" s="41" t="s">
        <v>45</v>
      </c>
      <c r="E54" s="169"/>
      <c r="F54" s="6"/>
      <c r="G54" s="6"/>
      <c r="H54" s="6"/>
      <c r="I54" s="6"/>
      <c r="J54" s="6"/>
      <c r="K54" s="6"/>
    </row>
    <row r="55" spans="2:11" ht="15.75" thickBot="1" x14ac:dyDescent="0.3">
      <c r="B55" s="2"/>
      <c r="C55" s="77"/>
      <c r="D55" s="6"/>
      <c r="E55" s="6"/>
      <c r="F55" s="6"/>
      <c r="G55" s="6"/>
      <c r="H55" s="6"/>
      <c r="I55" s="6"/>
      <c r="J55" s="6"/>
      <c r="K55" s="6"/>
    </row>
    <row r="56" spans="2:11" ht="15.75" thickBot="1" x14ac:dyDescent="0.3">
      <c r="B56" s="1030" t="s">
        <v>46</v>
      </c>
      <c r="C56" s="1031"/>
      <c r="D56" s="1031"/>
      <c r="E56" s="1032"/>
      <c r="F56" s="6"/>
      <c r="G56" s="6"/>
      <c r="H56" s="6"/>
      <c r="I56" s="6"/>
      <c r="J56" s="6"/>
      <c r="K56" s="6"/>
    </row>
    <row r="57" spans="2:11" ht="15.75" thickBot="1" x14ac:dyDescent="0.3">
      <c r="B57" s="1027">
        <v>1</v>
      </c>
      <c r="C57" s="95"/>
      <c r="D57" s="49" t="s">
        <v>39</v>
      </c>
      <c r="E57" s="448" t="s">
        <v>47</v>
      </c>
      <c r="F57" s="6"/>
      <c r="G57" s="6"/>
      <c r="H57" s="6"/>
      <c r="I57" s="6"/>
      <c r="J57" s="6"/>
      <c r="K57" s="6"/>
    </row>
    <row r="58" spans="2:11" ht="15.75" thickBot="1" x14ac:dyDescent="0.3">
      <c r="B58" s="1028"/>
      <c r="C58" s="95"/>
      <c r="D58" s="41" t="s">
        <v>40</v>
      </c>
      <c r="E58" s="448" t="s">
        <v>160</v>
      </c>
      <c r="F58" s="6"/>
      <c r="G58" s="6"/>
      <c r="H58" s="6"/>
      <c r="I58" s="6"/>
      <c r="J58" s="6"/>
      <c r="K58" s="6"/>
    </row>
    <row r="59" spans="2:11" ht="15.75" thickBot="1" x14ac:dyDescent="0.3">
      <c r="B59" s="1028"/>
      <c r="C59" s="95"/>
      <c r="D59" s="41" t="s">
        <v>41</v>
      </c>
      <c r="E59" s="174"/>
      <c r="F59" s="6"/>
      <c r="G59" s="6"/>
      <c r="H59" s="6"/>
      <c r="I59" s="6"/>
      <c r="J59" s="6"/>
      <c r="K59" s="6"/>
    </row>
    <row r="60" spans="2:11" ht="15.75" thickBot="1" x14ac:dyDescent="0.3">
      <c r="B60" s="1028"/>
      <c r="C60" s="95"/>
      <c r="D60" s="41" t="s">
        <v>42</v>
      </c>
      <c r="E60" s="174"/>
      <c r="F60" s="6"/>
      <c r="G60" s="6"/>
      <c r="H60" s="6"/>
      <c r="I60" s="6"/>
      <c r="J60" s="6"/>
      <c r="K60" s="6"/>
    </row>
    <row r="61" spans="2:11" ht="15.75" thickBot="1" x14ac:dyDescent="0.3">
      <c r="B61" s="1028"/>
      <c r="C61" s="95"/>
      <c r="D61" s="41" t="s">
        <v>43</v>
      </c>
      <c r="E61" s="174"/>
      <c r="F61" s="6"/>
      <c r="G61" s="6"/>
      <c r="H61" s="6"/>
      <c r="I61" s="6"/>
      <c r="J61" s="6"/>
      <c r="K61" s="6"/>
    </row>
    <row r="62" spans="2:11" ht="15.75" thickBot="1" x14ac:dyDescent="0.3">
      <c r="B62" s="1028"/>
      <c r="C62" s="95"/>
      <c r="D62" s="41" t="s">
        <v>44</v>
      </c>
      <c r="E62" s="174"/>
      <c r="F62" s="6"/>
      <c r="G62" s="6"/>
      <c r="H62" s="6"/>
      <c r="I62" s="6"/>
      <c r="J62" s="6"/>
      <c r="K62" s="6"/>
    </row>
    <row r="63" spans="2:11" ht="15.75" thickBot="1" x14ac:dyDescent="0.3">
      <c r="B63" s="1029"/>
      <c r="C63" s="3"/>
      <c r="D63" s="41" t="s">
        <v>45</v>
      </c>
      <c r="E63" s="174"/>
      <c r="F63" s="6"/>
      <c r="G63" s="6"/>
      <c r="H63" s="6"/>
      <c r="I63" s="6"/>
      <c r="J63" s="6"/>
      <c r="K63" s="6"/>
    </row>
    <row r="64" spans="2:11" ht="15.75" thickBot="1" x14ac:dyDescent="0.3">
      <c r="B64" s="2"/>
      <c r="C64" s="77"/>
      <c r="D64" s="6"/>
      <c r="E64" s="6"/>
      <c r="F64" s="6"/>
      <c r="G64" s="6"/>
      <c r="H64" s="6"/>
      <c r="I64" s="6"/>
      <c r="J64" s="6"/>
      <c r="K64" s="6"/>
    </row>
    <row r="65" spans="2:11" ht="15" customHeight="1" thickBot="1" x14ac:dyDescent="0.3">
      <c r="B65" s="126" t="s">
        <v>49</v>
      </c>
      <c r="C65" s="127"/>
      <c r="D65" s="127"/>
      <c r="E65" s="128"/>
      <c r="G65" s="6"/>
      <c r="H65" s="6"/>
      <c r="I65" s="6"/>
      <c r="J65" s="6"/>
      <c r="K65" s="6"/>
    </row>
    <row r="66" spans="2:11" ht="24.75" thickBot="1" x14ac:dyDescent="0.3">
      <c r="B66" s="48" t="s">
        <v>50</v>
      </c>
      <c r="C66" s="41" t="s">
        <v>51</v>
      </c>
      <c r="D66" s="41" t="s">
        <v>52</v>
      </c>
      <c r="E66" s="41" t="s">
        <v>53</v>
      </c>
      <c r="F66" s="6"/>
      <c r="G66" s="6"/>
      <c r="H66" s="6"/>
      <c r="I66" s="6"/>
      <c r="J66" s="6"/>
    </row>
    <row r="67" spans="2:11" ht="72.75" thickBot="1" x14ac:dyDescent="0.3">
      <c r="B67" s="50">
        <v>42401</v>
      </c>
      <c r="C67" s="41">
        <v>0.01</v>
      </c>
      <c r="D67" s="51" t="s">
        <v>832</v>
      </c>
      <c r="E67" s="41"/>
      <c r="F67" s="6"/>
      <c r="G67" s="6"/>
      <c r="H67" s="6"/>
      <c r="I67" s="6"/>
      <c r="J67" s="6"/>
    </row>
    <row r="68" spans="2:11" ht="15.75" thickBot="1" x14ac:dyDescent="0.3">
      <c r="B68" s="4"/>
      <c r="C68" s="96"/>
      <c r="D68" s="6"/>
      <c r="E68" s="6"/>
      <c r="F68" s="6"/>
      <c r="G68" s="6"/>
      <c r="H68" s="6"/>
      <c r="I68" s="6"/>
      <c r="J68" s="6"/>
      <c r="K68" s="6"/>
    </row>
    <row r="69" spans="2:11" ht="15.75" thickBot="1" x14ac:dyDescent="0.3">
      <c r="B69" s="492" t="s">
        <v>55</v>
      </c>
      <c r="C69" s="97"/>
      <c r="D69" s="6"/>
      <c r="E69" s="6"/>
      <c r="F69" s="6"/>
      <c r="G69" s="6"/>
      <c r="H69" s="6"/>
      <c r="I69" s="6"/>
      <c r="J69" s="6"/>
      <c r="K69" s="6"/>
    </row>
    <row r="70" spans="2:11" x14ac:dyDescent="0.25">
      <c r="B70" s="1159"/>
      <c r="C70" s="1160"/>
      <c r="D70" s="1160"/>
      <c r="E70" s="1161"/>
      <c r="F70" s="6"/>
      <c r="G70" s="6"/>
      <c r="H70" s="6"/>
      <c r="I70" s="6"/>
      <c r="J70" s="6"/>
      <c r="K70" s="6"/>
    </row>
    <row r="71" spans="2:11" ht="15.75" thickBot="1" x14ac:dyDescent="0.3">
      <c r="B71" s="1162"/>
      <c r="C71" s="1163"/>
      <c r="D71" s="1163"/>
      <c r="E71" s="1164"/>
      <c r="F71" s="6"/>
      <c r="G71" s="6"/>
      <c r="H71" s="6"/>
      <c r="I71" s="6"/>
      <c r="J71" s="6"/>
      <c r="K71" s="6"/>
    </row>
    <row r="72" spans="2:11" x14ac:dyDescent="0.25">
      <c r="B72" s="2"/>
      <c r="C72" s="77"/>
      <c r="D72" s="6"/>
      <c r="E72" s="6"/>
      <c r="F72" s="6"/>
      <c r="G72" s="6"/>
      <c r="H72" s="6"/>
      <c r="I72" s="6"/>
      <c r="J72" s="6"/>
      <c r="K72" s="6"/>
    </row>
    <row r="73" spans="2:11" ht="15.75" thickBot="1" x14ac:dyDescent="0.3">
      <c r="B73" s="6"/>
      <c r="D73" s="6"/>
      <c r="E73" s="6"/>
      <c r="F73" s="6"/>
      <c r="G73" s="6"/>
      <c r="H73" s="6"/>
      <c r="I73" s="6"/>
      <c r="J73" s="6"/>
      <c r="K73" s="6"/>
    </row>
    <row r="74" spans="2:11" ht="24.75" thickBot="1" x14ac:dyDescent="0.3">
      <c r="B74" s="52" t="s">
        <v>56</v>
      </c>
      <c r="C74" s="98"/>
      <c r="D74" s="6"/>
      <c r="E74" s="6"/>
      <c r="F74" s="6"/>
      <c r="G74" s="6"/>
      <c r="H74" s="6"/>
      <c r="I74" s="6"/>
      <c r="J74" s="6"/>
      <c r="K74" s="6"/>
    </row>
    <row r="75" spans="2:11" ht="15.75" thickBot="1" x14ac:dyDescent="0.3">
      <c r="B75" s="38"/>
      <c r="C75" s="89"/>
      <c r="D75" s="6"/>
      <c r="E75" s="6"/>
      <c r="F75" s="6"/>
      <c r="G75" s="6"/>
      <c r="H75" s="6"/>
      <c r="I75" s="6"/>
      <c r="J75" s="6"/>
      <c r="K75" s="6"/>
    </row>
    <row r="76" spans="2:11" ht="48.75" thickBot="1" x14ac:dyDescent="0.3">
      <c r="B76" s="53" t="s">
        <v>57</v>
      </c>
      <c r="C76" s="99"/>
      <c r="D76" s="44" t="s">
        <v>774</v>
      </c>
      <c r="E76" s="6"/>
      <c r="F76" s="6"/>
      <c r="G76" s="6"/>
      <c r="H76" s="6"/>
      <c r="I76" s="6"/>
      <c r="J76" s="6"/>
      <c r="K76" s="6"/>
    </row>
    <row r="77" spans="2:11" x14ac:dyDescent="0.25">
      <c r="B77" s="1027" t="s">
        <v>59</v>
      </c>
      <c r="C77" s="95"/>
      <c r="D77" s="54" t="s">
        <v>60</v>
      </c>
      <c r="E77" s="6"/>
      <c r="F77" s="6"/>
      <c r="G77" s="6"/>
      <c r="H77" s="6"/>
      <c r="I77" s="6"/>
      <c r="J77" s="6"/>
      <c r="K77" s="6"/>
    </row>
    <row r="78" spans="2:11" ht="108" x14ac:dyDescent="0.25">
      <c r="B78" s="1028"/>
      <c r="C78" s="95"/>
      <c r="D78" s="47" t="s">
        <v>775</v>
      </c>
      <c r="E78" s="6"/>
      <c r="F78" s="6"/>
      <c r="G78" s="6"/>
      <c r="H78" s="6"/>
      <c r="I78" s="6"/>
      <c r="J78" s="6"/>
      <c r="K78" s="6"/>
    </row>
    <row r="79" spans="2:11" x14ac:dyDescent="0.25">
      <c r="B79" s="1028"/>
      <c r="C79" s="95"/>
      <c r="D79" s="47" t="s">
        <v>776</v>
      </c>
      <c r="E79" s="6"/>
      <c r="F79" s="6"/>
      <c r="G79" s="6"/>
      <c r="H79" s="6"/>
      <c r="I79" s="6"/>
      <c r="J79" s="6"/>
      <c r="K79" s="6"/>
    </row>
    <row r="80" spans="2:11" ht="24" x14ac:dyDescent="0.25">
      <c r="B80" s="1028"/>
      <c r="C80" s="95"/>
      <c r="D80" s="47" t="s">
        <v>777</v>
      </c>
      <c r="E80" s="6"/>
      <c r="F80" s="6"/>
      <c r="G80" s="6"/>
      <c r="H80" s="6"/>
      <c r="I80" s="6"/>
      <c r="J80" s="6"/>
      <c r="K80" s="6"/>
    </row>
    <row r="81" spans="2:11" ht="24" x14ac:dyDescent="0.25">
      <c r="B81" s="1028"/>
      <c r="C81" s="95"/>
      <c r="D81" s="47" t="s">
        <v>778</v>
      </c>
      <c r="E81" s="6"/>
      <c r="F81" s="6"/>
      <c r="G81" s="6"/>
      <c r="H81" s="6"/>
      <c r="I81" s="6"/>
      <c r="J81" s="6"/>
      <c r="K81" s="6"/>
    </row>
    <row r="82" spans="2:11" x14ac:dyDescent="0.25">
      <c r="B82" s="1028"/>
      <c r="C82" s="95"/>
      <c r="D82" s="54" t="s">
        <v>288</v>
      </c>
      <c r="E82" s="6"/>
      <c r="F82" s="6"/>
      <c r="G82" s="6"/>
      <c r="H82" s="6"/>
      <c r="I82" s="6"/>
      <c r="J82" s="6"/>
      <c r="K82" s="6"/>
    </row>
    <row r="83" spans="2:11" ht="24" x14ac:dyDescent="0.25">
      <c r="B83" s="1028"/>
      <c r="C83" s="95"/>
      <c r="D83" s="47" t="s">
        <v>779</v>
      </c>
      <c r="E83" s="6"/>
      <c r="F83" s="6"/>
      <c r="G83" s="6"/>
      <c r="H83" s="6"/>
      <c r="I83" s="6"/>
      <c r="J83" s="6"/>
      <c r="K83" s="6"/>
    </row>
    <row r="84" spans="2:11" x14ac:dyDescent="0.25">
      <c r="B84" s="1028"/>
      <c r="C84" s="95"/>
      <c r="D84" s="47" t="s">
        <v>780</v>
      </c>
      <c r="E84" s="6"/>
      <c r="F84" s="6"/>
      <c r="G84" s="6"/>
      <c r="H84" s="6"/>
      <c r="I84" s="6"/>
      <c r="J84" s="6"/>
      <c r="K84" s="6"/>
    </row>
    <row r="85" spans="2:11" ht="36" x14ac:dyDescent="0.25">
      <c r="B85" s="1028"/>
      <c r="C85" s="95"/>
      <c r="D85" s="47" t="s">
        <v>781</v>
      </c>
      <c r="E85" s="6"/>
      <c r="F85" s="6"/>
      <c r="G85" s="6"/>
      <c r="H85" s="6"/>
      <c r="I85" s="6"/>
      <c r="J85" s="6"/>
      <c r="K85" s="6"/>
    </row>
    <row r="86" spans="2:11" ht="36" x14ac:dyDescent="0.25">
      <c r="B86" s="1028"/>
      <c r="C86" s="95"/>
      <c r="D86" s="47" t="s">
        <v>782</v>
      </c>
      <c r="E86" s="6"/>
      <c r="F86" s="6"/>
      <c r="G86" s="6"/>
      <c r="H86" s="6"/>
      <c r="I86" s="6"/>
      <c r="J86" s="6"/>
      <c r="K86" s="6"/>
    </row>
    <row r="87" spans="2:11" ht="24" x14ac:dyDescent="0.25">
      <c r="B87" s="1028"/>
      <c r="C87" s="95"/>
      <c r="D87" s="47" t="s">
        <v>783</v>
      </c>
      <c r="E87" s="6"/>
      <c r="F87" s="6"/>
      <c r="G87" s="6"/>
      <c r="H87" s="6"/>
      <c r="I87" s="6"/>
      <c r="J87" s="6"/>
      <c r="K87" s="6"/>
    </row>
    <row r="88" spans="2:11" ht="48" x14ac:dyDescent="0.25">
      <c r="B88" s="1028"/>
      <c r="C88" s="95"/>
      <c r="D88" s="47" t="s">
        <v>784</v>
      </c>
      <c r="E88" s="6"/>
      <c r="F88" s="6"/>
      <c r="G88" s="6"/>
      <c r="H88" s="6"/>
      <c r="I88" s="6"/>
      <c r="J88" s="6"/>
      <c r="K88" s="6"/>
    </row>
    <row r="89" spans="2:11" ht="36" x14ac:dyDescent="0.25">
      <c r="B89" s="1028"/>
      <c r="C89" s="95"/>
      <c r="D89" s="47" t="s">
        <v>785</v>
      </c>
      <c r="E89" s="6"/>
      <c r="F89" s="6"/>
      <c r="G89" s="6"/>
      <c r="H89" s="6"/>
      <c r="I89" s="6"/>
      <c r="J89" s="6"/>
      <c r="K89" s="6"/>
    </row>
    <row r="90" spans="2:11" ht="24" x14ac:dyDescent="0.25">
      <c r="B90" s="1028"/>
      <c r="C90" s="95"/>
      <c r="D90" s="47" t="s">
        <v>786</v>
      </c>
      <c r="E90" s="6"/>
      <c r="F90" s="6"/>
      <c r="G90" s="6"/>
      <c r="H90" s="6"/>
      <c r="I90" s="6"/>
      <c r="J90" s="6"/>
      <c r="K90" s="6"/>
    </row>
    <row r="91" spans="2:11" ht="24" x14ac:dyDescent="0.25">
      <c r="B91" s="1028"/>
      <c r="C91" s="95"/>
      <c r="D91" s="47" t="s">
        <v>787</v>
      </c>
      <c r="E91" s="6"/>
      <c r="F91" s="6"/>
      <c r="G91" s="6"/>
      <c r="H91" s="6"/>
      <c r="I91" s="6"/>
      <c r="J91" s="6"/>
      <c r="K91" s="6"/>
    </row>
    <row r="92" spans="2:11" ht="60.75" thickBot="1" x14ac:dyDescent="0.3">
      <c r="B92" s="1029"/>
      <c r="C92" s="3"/>
      <c r="D92" s="57" t="s">
        <v>788</v>
      </c>
      <c r="E92" s="6"/>
      <c r="F92" s="6"/>
      <c r="G92" s="6"/>
      <c r="H92" s="6"/>
      <c r="I92" s="6"/>
      <c r="J92" s="6"/>
      <c r="K92" s="6"/>
    </row>
    <row r="93" spans="2:11" x14ac:dyDescent="0.25">
      <c r="B93" s="1027" t="s">
        <v>72</v>
      </c>
      <c r="C93" s="100"/>
      <c r="D93" s="1027"/>
      <c r="E93" s="6"/>
      <c r="F93" s="6"/>
      <c r="G93" s="6"/>
      <c r="H93" s="6"/>
      <c r="I93" s="6"/>
      <c r="J93" s="6"/>
      <c r="K93" s="6"/>
    </row>
    <row r="94" spans="2:11" ht="15.75" thickBot="1" x14ac:dyDescent="0.3">
      <c r="B94" s="1029"/>
      <c r="C94" s="101"/>
      <c r="D94" s="1029"/>
      <c r="E94" s="6"/>
      <c r="F94" s="6"/>
      <c r="G94" s="6"/>
      <c r="H94" s="6"/>
      <c r="I94" s="6"/>
      <c r="J94" s="6"/>
      <c r="K94" s="6"/>
    </row>
    <row r="95" spans="2:11" ht="144" x14ac:dyDescent="0.25">
      <c r="B95" s="1027" t="s">
        <v>73</v>
      </c>
      <c r="C95" s="95"/>
      <c r="D95" s="47" t="s">
        <v>789</v>
      </c>
      <c r="E95" s="6"/>
      <c r="F95" s="6"/>
      <c r="G95" s="6"/>
      <c r="H95" s="6"/>
      <c r="I95" s="6"/>
      <c r="J95" s="6"/>
      <c r="K95" s="6"/>
    </row>
    <row r="96" spans="2:11" ht="192" x14ac:dyDescent="0.25">
      <c r="B96" s="1028"/>
      <c r="C96" s="95"/>
      <c r="D96" s="47" t="s">
        <v>790</v>
      </c>
      <c r="E96" s="6"/>
      <c r="F96" s="6"/>
      <c r="G96" s="6"/>
      <c r="H96" s="6"/>
      <c r="I96" s="6"/>
      <c r="J96" s="6"/>
      <c r="K96" s="6"/>
    </row>
    <row r="97" spans="2:11" ht="36" x14ac:dyDescent="0.25">
      <c r="B97" s="1028"/>
      <c r="C97" s="95"/>
      <c r="D97" s="47" t="s">
        <v>791</v>
      </c>
      <c r="E97" s="6"/>
      <c r="F97" s="6"/>
      <c r="G97" s="6"/>
      <c r="H97" s="6"/>
      <c r="I97" s="6"/>
      <c r="J97" s="6"/>
      <c r="K97" s="6"/>
    </row>
    <row r="98" spans="2:11" ht="36" x14ac:dyDescent="0.25">
      <c r="B98" s="1028"/>
      <c r="C98" s="95"/>
      <c r="D98" s="47" t="s">
        <v>792</v>
      </c>
      <c r="E98" s="6"/>
      <c r="F98" s="6"/>
      <c r="G98" s="6"/>
      <c r="H98" s="6"/>
      <c r="I98" s="6"/>
      <c r="J98" s="6"/>
      <c r="K98" s="6"/>
    </row>
    <row r="99" spans="2:11" ht="36" x14ac:dyDescent="0.25">
      <c r="B99" s="1028"/>
      <c r="C99" s="95"/>
      <c r="D99" s="47" t="s">
        <v>793</v>
      </c>
      <c r="E99" s="6"/>
      <c r="F99" s="6"/>
      <c r="G99" s="6"/>
      <c r="H99" s="6"/>
      <c r="I99" s="6"/>
      <c r="J99" s="6"/>
      <c r="K99" s="6"/>
    </row>
    <row r="100" spans="2:11" ht="48" x14ac:dyDescent="0.25">
      <c r="B100" s="1028"/>
      <c r="C100" s="95"/>
      <c r="D100" s="47" t="s">
        <v>794</v>
      </c>
      <c r="E100" s="6"/>
      <c r="F100" s="6"/>
      <c r="G100" s="6"/>
      <c r="H100" s="6"/>
      <c r="I100" s="6"/>
      <c r="J100" s="6"/>
      <c r="K100" s="6"/>
    </row>
    <row r="101" spans="2:11" ht="48" x14ac:dyDescent="0.25">
      <c r="B101" s="1028"/>
      <c r="C101" s="95"/>
      <c r="D101" s="47" t="s">
        <v>795</v>
      </c>
      <c r="E101" s="6"/>
      <c r="F101" s="6"/>
      <c r="G101" s="6"/>
      <c r="H101" s="6"/>
      <c r="I101" s="6"/>
      <c r="J101" s="6"/>
      <c r="K101" s="6"/>
    </row>
    <row r="102" spans="2:11" ht="36" x14ac:dyDescent="0.25">
      <c r="B102" s="1028"/>
      <c r="C102" s="95"/>
      <c r="D102" s="26" t="s">
        <v>796</v>
      </c>
      <c r="E102" s="6"/>
      <c r="F102" s="6"/>
      <c r="G102" s="6"/>
      <c r="H102" s="6"/>
      <c r="I102" s="6"/>
      <c r="J102" s="6"/>
      <c r="K102" s="6"/>
    </row>
    <row r="103" spans="2:11" ht="36" x14ac:dyDescent="0.25">
      <c r="B103" s="1028"/>
      <c r="C103" s="95"/>
      <c r="D103" s="26" t="s">
        <v>797</v>
      </c>
      <c r="E103" s="6"/>
      <c r="F103" s="6"/>
      <c r="G103" s="6"/>
      <c r="H103" s="6"/>
      <c r="I103" s="6"/>
      <c r="J103" s="6"/>
      <c r="K103" s="6"/>
    </row>
    <row r="104" spans="2:11" ht="24" x14ac:dyDescent="0.25">
      <c r="B104" s="1028"/>
      <c r="C104" s="95"/>
      <c r="D104" s="26" t="s">
        <v>798</v>
      </c>
      <c r="E104" s="6"/>
      <c r="F104" s="6"/>
      <c r="G104" s="6"/>
      <c r="H104" s="6"/>
      <c r="I104" s="6"/>
      <c r="J104" s="6"/>
      <c r="K104" s="6"/>
    </row>
    <row r="105" spans="2:11" ht="24" x14ac:dyDescent="0.25">
      <c r="B105" s="1028"/>
      <c r="C105" s="95"/>
      <c r="D105" s="26" t="s">
        <v>799</v>
      </c>
      <c r="E105" s="6"/>
      <c r="F105" s="6"/>
      <c r="G105" s="6"/>
      <c r="H105" s="6"/>
      <c r="I105" s="6"/>
      <c r="J105" s="6"/>
      <c r="K105" s="6"/>
    </row>
    <row r="106" spans="2:11" ht="60" x14ac:dyDescent="0.25">
      <c r="B106" s="1028"/>
      <c r="C106" s="95"/>
      <c r="D106" s="26" t="s">
        <v>800</v>
      </c>
      <c r="E106" s="6"/>
      <c r="F106" s="6"/>
      <c r="G106" s="6"/>
      <c r="H106" s="6"/>
      <c r="I106" s="6"/>
      <c r="J106" s="6"/>
      <c r="K106" s="6"/>
    </row>
    <row r="107" spans="2:11" ht="36" x14ac:dyDescent="0.25">
      <c r="B107" s="1028"/>
      <c r="C107" s="95"/>
      <c r="D107" s="26" t="s">
        <v>801</v>
      </c>
      <c r="E107" s="6"/>
      <c r="F107" s="6"/>
      <c r="G107" s="6"/>
      <c r="H107" s="6"/>
      <c r="I107" s="6"/>
      <c r="J107" s="6"/>
      <c r="K107" s="6"/>
    </row>
    <row r="108" spans="2:11" ht="36" x14ac:dyDescent="0.25">
      <c r="B108" s="1028"/>
      <c r="C108" s="95"/>
      <c r="D108" s="26" t="s">
        <v>802</v>
      </c>
      <c r="E108" s="6"/>
      <c r="F108" s="6"/>
      <c r="G108" s="6"/>
      <c r="H108" s="6"/>
      <c r="I108" s="6"/>
      <c r="J108" s="6"/>
      <c r="K108" s="6"/>
    </row>
    <row r="109" spans="2:11" ht="60" x14ac:dyDescent="0.25">
      <c r="B109" s="1028"/>
      <c r="C109" s="95"/>
      <c r="D109" s="26" t="s">
        <v>803</v>
      </c>
      <c r="E109" s="6"/>
      <c r="F109" s="6"/>
      <c r="G109" s="6"/>
      <c r="H109" s="6"/>
      <c r="I109" s="6"/>
      <c r="J109" s="6"/>
      <c r="K109" s="6"/>
    </row>
    <row r="110" spans="2:11" ht="24" x14ac:dyDescent="0.25">
      <c r="B110" s="1028"/>
      <c r="C110" s="95"/>
      <c r="D110" s="26" t="s">
        <v>804</v>
      </c>
      <c r="E110" s="6"/>
      <c r="F110" s="6"/>
      <c r="G110" s="6"/>
      <c r="H110" s="6"/>
      <c r="I110" s="6"/>
      <c r="J110" s="6"/>
      <c r="K110" s="6"/>
    </row>
    <row r="111" spans="2:11" ht="24" x14ac:dyDescent="0.25">
      <c r="B111" s="1028"/>
      <c r="C111" s="95"/>
      <c r="D111" s="26" t="s">
        <v>805</v>
      </c>
      <c r="E111" s="6"/>
      <c r="F111" s="6"/>
      <c r="G111" s="6"/>
      <c r="H111" s="6"/>
      <c r="I111" s="6"/>
      <c r="J111" s="6"/>
      <c r="K111" s="6"/>
    </row>
    <row r="112" spans="2:11" x14ac:dyDescent="0.25">
      <c r="B112" s="1028"/>
      <c r="C112" s="95"/>
      <c r="D112" s="26" t="s">
        <v>806</v>
      </c>
      <c r="E112" s="6"/>
      <c r="F112" s="6"/>
      <c r="G112" s="6"/>
      <c r="H112" s="6"/>
      <c r="I112" s="6"/>
      <c r="J112" s="6"/>
      <c r="K112" s="6"/>
    </row>
    <row r="113" spans="2:11" ht="36" x14ac:dyDescent="0.25">
      <c r="B113" s="1028"/>
      <c r="C113" s="95"/>
      <c r="D113" s="26" t="s">
        <v>807</v>
      </c>
      <c r="E113" s="6"/>
      <c r="F113" s="6"/>
      <c r="G113" s="6"/>
      <c r="H113" s="6"/>
      <c r="I113" s="6"/>
      <c r="J113" s="6"/>
      <c r="K113" s="6"/>
    </row>
    <row r="114" spans="2:11" ht="36" x14ac:dyDescent="0.25">
      <c r="B114" s="1028"/>
      <c r="C114" s="95"/>
      <c r="D114" s="26" t="s">
        <v>808</v>
      </c>
      <c r="E114" s="6"/>
      <c r="F114" s="6"/>
      <c r="G114" s="6"/>
      <c r="H114" s="6"/>
      <c r="I114" s="6"/>
      <c r="J114" s="6"/>
      <c r="K114" s="6"/>
    </row>
    <row r="115" spans="2:11" ht="36" x14ac:dyDescent="0.25">
      <c r="B115" s="1028"/>
      <c r="C115" s="95"/>
      <c r="D115" s="26" t="s">
        <v>809</v>
      </c>
      <c r="E115" s="6"/>
      <c r="F115" s="6"/>
      <c r="G115" s="6"/>
      <c r="H115" s="6"/>
      <c r="I115" s="6"/>
      <c r="J115" s="6"/>
      <c r="K115" s="6"/>
    </row>
    <row r="116" spans="2:11" ht="252" x14ac:dyDescent="0.25">
      <c r="B116" s="1028"/>
      <c r="C116" s="95"/>
      <c r="D116" s="47" t="s">
        <v>810</v>
      </c>
      <c r="E116" s="6"/>
      <c r="F116" s="6"/>
      <c r="G116" s="6"/>
      <c r="H116" s="6"/>
      <c r="I116" s="6"/>
      <c r="J116" s="6"/>
      <c r="K116" s="6"/>
    </row>
    <row r="117" spans="2:11" ht="60.75" thickBot="1" x14ac:dyDescent="0.3">
      <c r="B117" s="1029"/>
      <c r="C117" s="3"/>
      <c r="D117" s="41" t="s">
        <v>811</v>
      </c>
      <c r="E117" s="6"/>
      <c r="F117" s="6"/>
      <c r="G117" s="6"/>
      <c r="H117" s="6"/>
      <c r="I117" s="6"/>
      <c r="J117" s="6"/>
      <c r="K117" s="6"/>
    </row>
    <row r="118" spans="2:11" ht="24" x14ac:dyDescent="0.25">
      <c r="B118" s="1027" t="s">
        <v>90</v>
      </c>
      <c r="C118" s="95"/>
      <c r="D118" s="54" t="s">
        <v>773</v>
      </c>
      <c r="E118" s="6"/>
      <c r="F118" s="6"/>
      <c r="G118" s="6"/>
      <c r="H118" s="6"/>
      <c r="I118" s="6"/>
      <c r="J118" s="6"/>
      <c r="K118" s="6"/>
    </row>
    <row r="119" spans="2:11" ht="20.45" customHeight="1" x14ac:dyDescent="0.25">
      <c r="B119" s="1028"/>
      <c r="C119" s="95"/>
      <c r="D119" s="17"/>
      <c r="E119" s="6"/>
      <c r="F119" s="6"/>
      <c r="G119" s="6"/>
      <c r="H119" s="6"/>
      <c r="I119" s="6"/>
      <c r="J119" s="6"/>
      <c r="K119" s="6"/>
    </row>
    <row r="120" spans="2:11" x14ac:dyDescent="0.25">
      <c r="B120" s="1028"/>
      <c r="C120" s="95"/>
      <c r="D120" s="47" t="s">
        <v>91</v>
      </c>
      <c r="E120" s="6"/>
      <c r="F120" s="6"/>
      <c r="G120" s="6"/>
      <c r="H120" s="6"/>
      <c r="I120" s="6"/>
      <c r="J120" s="6"/>
      <c r="K120" s="6"/>
    </row>
    <row r="121" spans="2:11" ht="37.5" x14ac:dyDescent="0.25">
      <c r="B121" s="1028"/>
      <c r="C121" s="95"/>
      <c r="D121" s="47" t="s">
        <v>812</v>
      </c>
      <c r="E121" s="6"/>
      <c r="F121" s="6"/>
      <c r="G121" s="6"/>
      <c r="H121" s="6"/>
      <c r="I121" s="6"/>
      <c r="J121" s="6"/>
      <c r="K121" s="6"/>
    </row>
    <row r="122" spans="2:11" ht="37.5" x14ac:dyDescent="0.25">
      <c r="B122" s="1028"/>
      <c r="C122" s="95"/>
      <c r="D122" s="47" t="s">
        <v>813</v>
      </c>
      <c r="E122" s="6"/>
      <c r="F122" s="6"/>
      <c r="G122" s="6"/>
      <c r="H122" s="6"/>
      <c r="I122" s="6"/>
      <c r="J122" s="6"/>
      <c r="K122" s="6"/>
    </row>
    <row r="123" spans="2:11" ht="37.5" x14ac:dyDescent="0.25">
      <c r="B123" s="1028"/>
      <c r="C123" s="95"/>
      <c r="D123" s="47" t="s">
        <v>814</v>
      </c>
      <c r="E123" s="6"/>
      <c r="F123" s="6"/>
      <c r="G123" s="6"/>
      <c r="H123" s="6"/>
      <c r="I123" s="6"/>
      <c r="J123" s="6"/>
      <c r="K123" s="6"/>
    </row>
    <row r="124" spans="2:11" ht="37.5" x14ac:dyDescent="0.25">
      <c r="B124" s="1028"/>
      <c r="C124" s="95"/>
      <c r="D124" s="47" t="s">
        <v>815</v>
      </c>
      <c r="E124" s="6"/>
      <c r="F124" s="6"/>
      <c r="G124" s="6"/>
      <c r="H124" s="6"/>
      <c r="I124" s="6"/>
      <c r="J124" s="6"/>
      <c r="K124" s="6"/>
    </row>
    <row r="125" spans="2:11" x14ac:dyDescent="0.25">
      <c r="B125" s="1028"/>
      <c r="C125" s="95"/>
      <c r="D125" s="47" t="s">
        <v>816</v>
      </c>
      <c r="E125" s="6"/>
      <c r="F125" s="6"/>
      <c r="G125" s="6"/>
      <c r="H125" s="6"/>
      <c r="I125" s="6"/>
      <c r="J125" s="6"/>
      <c r="K125" s="6"/>
    </row>
    <row r="126" spans="2:11" x14ac:dyDescent="0.25">
      <c r="B126" s="1028"/>
      <c r="C126" s="95"/>
      <c r="D126" s="47" t="s">
        <v>817</v>
      </c>
      <c r="E126" s="6"/>
      <c r="F126" s="6"/>
      <c r="G126" s="6"/>
      <c r="H126" s="6"/>
      <c r="I126" s="6"/>
      <c r="J126" s="6"/>
      <c r="K126" s="6"/>
    </row>
    <row r="127" spans="2:11" x14ac:dyDescent="0.25">
      <c r="B127" s="1028"/>
      <c r="C127" s="95"/>
      <c r="D127" s="47" t="s">
        <v>818</v>
      </c>
      <c r="E127" s="6"/>
      <c r="F127" s="6"/>
      <c r="G127" s="6"/>
      <c r="H127" s="6"/>
      <c r="I127" s="6"/>
      <c r="J127" s="6"/>
      <c r="K127" s="6"/>
    </row>
    <row r="128" spans="2:11" x14ac:dyDescent="0.25">
      <c r="B128" s="1028"/>
      <c r="C128" s="95"/>
      <c r="D128" s="47" t="s">
        <v>819</v>
      </c>
      <c r="E128" s="6"/>
      <c r="F128" s="6"/>
      <c r="G128" s="6"/>
      <c r="H128" s="6"/>
      <c r="I128" s="6"/>
      <c r="J128" s="6"/>
      <c r="K128" s="6"/>
    </row>
    <row r="129" spans="2:11" ht="84" x14ac:dyDescent="0.25">
      <c r="B129" s="1028"/>
      <c r="C129" s="95"/>
      <c r="D129" s="55" t="s">
        <v>235</v>
      </c>
      <c r="E129" s="6"/>
      <c r="F129" s="6"/>
      <c r="G129" s="6"/>
      <c r="H129" s="6"/>
      <c r="I129" s="6"/>
      <c r="J129" s="6"/>
      <c r="K129" s="6"/>
    </row>
    <row r="130" spans="2:11" x14ac:dyDescent="0.25">
      <c r="B130" s="1028"/>
      <c r="C130" s="95"/>
      <c r="D130" s="47" t="s">
        <v>246</v>
      </c>
      <c r="E130" s="6"/>
      <c r="F130" s="6"/>
      <c r="G130" s="6"/>
      <c r="H130" s="6"/>
      <c r="I130" s="6"/>
      <c r="J130" s="6"/>
      <c r="K130" s="6"/>
    </row>
    <row r="131" spans="2:11" ht="48" x14ac:dyDescent="0.25">
      <c r="B131" s="1028"/>
      <c r="C131" s="95"/>
      <c r="D131" s="54" t="s">
        <v>820</v>
      </c>
      <c r="E131" s="6"/>
      <c r="F131" s="6"/>
      <c r="G131" s="6"/>
      <c r="H131" s="6"/>
      <c r="I131" s="6"/>
      <c r="J131" s="6"/>
      <c r="K131" s="6"/>
    </row>
    <row r="132" spans="2:11" x14ac:dyDescent="0.25">
      <c r="B132" s="1028"/>
      <c r="C132" s="95"/>
      <c r="D132" s="17"/>
      <c r="E132" s="6"/>
      <c r="F132" s="6"/>
      <c r="G132" s="6"/>
      <c r="H132" s="6"/>
      <c r="I132" s="6"/>
      <c r="J132" s="6"/>
      <c r="K132" s="6"/>
    </row>
    <row r="133" spans="2:11" x14ac:dyDescent="0.25">
      <c r="B133" s="1028"/>
      <c r="C133" s="95"/>
      <c r="D133" s="47" t="s">
        <v>91</v>
      </c>
      <c r="E133" s="6"/>
      <c r="F133" s="6"/>
      <c r="G133" s="6"/>
      <c r="H133" s="6"/>
      <c r="I133" s="6"/>
      <c r="J133" s="6"/>
      <c r="K133" s="6"/>
    </row>
    <row r="134" spans="2:11" ht="49.5" x14ac:dyDescent="0.25">
      <c r="B134" s="1028"/>
      <c r="C134" s="95"/>
      <c r="D134" s="47" t="s">
        <v>821</v>
      </c>
      <c r="E134" s="6"/>
      <c r="F134" s="6"/>
      <c r="G134" s="6"/>
      <c r="H134" s="6"/>
      <c r="I134" s="6"/>
      <c r="J134" s="6"/>
      <c r="K134" s="6"/>
    </row>
    <row r="135" spans="2:11" ht="49.5" x14ac:dyDescent="0.25">
      <c r="B135" s="1028"/>
      <c r="C135" s="95"/>
      <c r="D135" s="47" t="s">
        <v>822</v>
      </c>
      <c r="E135" s="6"/>
      <c r="F135" s="6"/>
      <c r="G135" s="6"/>
      <c r="H135" s="6"/>
      <c r="I135" s="6"/>
      <c r="J135" s="6"/>
      <c r="K135" s="6"/>
    </row>
    <row r="136" spans="2:11" ht="38.25" thickBot="1" x14ac:dyDescent="0.3">
      <c r="B136" s="1029"/>
      <c r="C136" s="3"/>
      <c r="D136" s="41" t="s">
        <v>823</v>
      </c>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sheetData>
  <mergeCells count="37">
    <mergeCell ref="A1:P1"/>
    <mergeCell ref="A2:P2"/>
    <mergeCell ref="A3:P3"/>
    <mergeCell ref="A4:D4"/>
    <mergeCell ref="A5:P5"/>
    <mergeCell ref="B15:B19"/>
    <mergeCell ref="D21:L21"/>
    <mergeCell ref="D22:D23"/>
    <mergeCell ref="E22:E23"/>
    <mergeCell ref="F22:G22"/>
    <mergeCell ref="H22:K22"/>
    <mergeCell ref="D15:L15"/>
    <mergeCell ref="D20:L20"/>
    <mergeCell ref="F33:G33"/>
    <mergeCell ref="H33:H35"/>
    <mergeCell ref="E34:E35"/>
    <mergeCell ref="F34:F35"/>
    <mergeCell ref="D31:L31"/>
    <mergeCell ref="D32:L32"/>
    <mergeCell ref="B118:B136"/>
    <mergeCell ref="B70:E71"/>
    <mergeCell ref="C22:C23"/>
    <mergeCell ref="B77:B92"/>
    <mergeCell ref="B93:B94"/>
    <mergeCell ref="D93:D94"/>
    <mergeCell ref="B95:B117"/>
    <mergeCell ref="C33:C35"/>
    <mergeCell ref="D33:D35"/>
    <mergeCell ref="B47:E47"/>
    <mergeCell ref="B48:B54"/>
    <mergeCell ref="B56:E56"/>
    <mergeCell ref="B57:B63"/>
    <mergeCell ref="B10:D10"/>
    <mergeCell ref="F10:S10"/>
    <mergeCell ref="F11:S11"/>
    <mergeCell ref="E12:R12"/>
    <mergeCell ref="E13:R13"/>
  </mergeCells>
  <conditionalFormatting sqref="D42">
    <cfRule type="containsText" dxfId="47" priority="5" operator="containsText" text="ERROR">
      <formula>NOT(ISERROR(SEARCH("ERROR",D42)))</formula>
    </cfRule>
  </conditionalFormatting>
  <conditionalFormatting sqref="F10">
    <cfRule type="notContainsBlanks" dxfId="46" priority="4">
      <formula>LEN(TRIM(F10))&gt;0</formula>
    </cfRule>
  </conditionalFormatting>
  <conditionalFormatting sqref="F11:S11">
    <cfRule type="expression" dxfId="45" priority="2">
      <formula>E11="NO SE REPORTA"</formula>
    </cfRule>
    <cfRule type="expression" dxfId="44" priority="3">
      <formula>E10="NO APLICA"</formula>
    </cfRule>
  </conditionalFormatting>
  <conditionalFormatting sqref="E12:R12">
    <cfRule type="expression" dxfId="4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H24:K29">
      <formula1>0</formula1>
    </dataValidation>
    <dataValidation type="decimal" allowBlank="1" showInputMessage="1" showErrorMessage="1" errorTitle="ERROR" error="Escriba un valor entre 0% y 100%" sqref="F24:G29 E36:E41">
      <formula1>0</formula1>
      <formula2>1</formula2>
    </dataValidation>
    <dataValidation allowBlank="1" showInputMessage="1" showErrorMessage="1" sqref="H30:K30 F36:G42 D42:E42"/>
    <dataValidation type="list" allowBlank="1" showInputMessage="1" showErrorMessage="1" sqref="E11">
      <formula1>REPORTE</formula1>
    </dataValidation>
    <dataValidation type="list" allowBlank="1" showInputMessage="1" showErrorMessage="1" sqref="E10">
      <formula1>SI</formula1>
    </dataValidation>
  </dataValidations>
  <hyperlinks>
    <hyperlink ref="D92" r:id="rId1"/>
    <hyperlink ref="B9" location="'ANEXO 3'!A1" display="VOLVER AL INDICE"/>
  </hyperlinks>
  <pageMargins left="0.25" right="0.25" top="0.75" bottom="0.75" header="0.3" footer="0.3"/>
  <pageSetup paperSize="178" orientation="landscape" horizontalDpi="1200" verticalDpi="1200" r:id="rId2"/>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9"/>
  <sheetViews>
    <sheetView showGridLines="0" topLeftCell="A4" zoomScale="98" zoomScaleNormal="98" workbookViewId="0">
      <selection activeCell="I57" sqref="I5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 min="9" max="9" width="11.5703125" style="14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833</v>
      </c>
      <c r="B5" s="939"/>
      <c r="C5" s="939"/>
      <c r="D5" s="939"/>
      <c r="E5" s="939"/>
      <c r="F5" s="939"/>
      <c r="G5" s="939"/>
      <c r="H5" s="939"/>
      <c r="I5" s="939"/>
      <c r="J5" s="939"/>
      <c r="K5" s="939"/>
      <c r="L5" s="939"/>
      <c r="M5" s="939"/>
      <c r="N5" s="939"/>
      <c r="O5" s="939"/>
      <c r="P5" s="940"/>
    </row>
    <row r="6" spans="1:21" x14ac:dyDescent="0.25">
      <c r="B6" s="4" t="s">
        <v>1</v>
      </c>
      <c r="C6" s="96"/>
      <c r="D6" s="6"/>
      <c r="E6" s="75"/>
      <c r="F6" s="6" t="s">
        <v>128</v>
      </c>
      <c r="G6" s="6"/>
      <c r="H6" s="6"/>
      <c r="I6" s="88"/>
      <c r="J6" s="6"/>
      <c r="K6" s="6"/>
    </row>
    <row r="7" spans="1:21" ht="15.75" thickBot="1" x14ac:dyDescent="0.3">
      <c r="B7" s="76"/>
      <c r="C7" s="78"/>
      <c r="D7" s="6"/>
      <c r="E7" s="18"/>
      <c r="F7" s="6" t="s">
        <v>129</v>
      </c>
      <c r="G7" s="6"/>
      <c r="H7" s="6"/>
      <c r="I7" s="88"/>
      <c r="J7" s="6"/>
      <c r="K7" s="6"/>
    </row>
    <row r="8" spans="1:21" ht="15.75" thickBot="1" x14ac:dyDescent="0.3">
      <c r="B8" s="180" t="s">
        <v>1183</v>
      </c>
      <c r="C8" s="224">
        <v>2020</v>
      </c>
      <c r="D8" s="229">
        <f>IF(E10="NO APLICA","NO APLICA",IF(E11="NO SE REPORTA","SIN INFORMACION",+G57))</f>
        <v>0.91552346570397114</v>
      </c>
      <c r="E8" s="225"/>
      <c r="F8" s="6" t="s">
        <v>130</v>
      </c>
      <c r="G8" s="6"/>
      <c r="H8" s="6"/>
      <c r="I8" s="88"/>
      <c r="J8" s="6"/>
      <c r="K8" s="6"/>
    </row>
    <row r="9" spans="1:21" x14ac:dyDescent="0.25">
      <c r="B9" s="513" t="s">
        <v>1184</v>
      </c>
      <c r="D9" s="6"/>
      <c r="E9" s="6"/>
      <c r="F9" s="6"/>
      <c r="G9" s="6"/>
      <c r="H9" s="6"/>
      <c r="I9" s="88"/>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88"/>
      <c r="J14" s="6"/>
      <c r="K14" s="6"/>
    </row>
    <row r="15" spans="1:21" x14ac:dyDescent="0.25">
      <c r="B15" s="1027" t="s">
        <v>2</v>
      </c>
      <c r="C15" s="90"/>
      <c r="D15" s="1038" t="s">
        <v>3</v>
      </c>
      <c r="E15" s="1039"/>
      <c r="F15" s="1039"/>
      <c r="G15" s="1039"/>
      <c r="H15" s="1039"/>
      <c r="I15" s="1040"/>
      <c r="J15" s="6"/>
      <c r="K15" s="6"/>
    </row>
    <row r="16" spans="1:21" x14ac:dyDescent="0.25">
      <c r="B16" s="1028"/>
      <c r="C16" s="93"/>
      <c r="D16" s="1127" t="s">
        <v>860</v>
      </c>
      <c r="E16" s="1128"/>
      <c r="F16" s="1128"/>
      <c r="G16" s="1128"/>
      <c r="H16" s="1128"/>
      <c r="I16" s="1129"/>
      <c r="J16" s="6"/>
      <c r="K16" s="6"/>
    </row>
    <row r="17" spans="2:11" ht="15.75" thickBot="1" x14ac:dyDescent="0.3">
      <c r="B17" s="1028"/>
      <c r="C17" s="93"/>
      <c r="D17" s="1072"/>
      <c r="E17" s="1073"/>
      <c r="F17" s="1073"/>
      <c r="G17" s="1073"/>
      <c r="H17" s="1073"/>
      <c r="I17" s="1074"/>
      <c r="J17" s="6"/>
      <c r="K17" s="6"/>
    </row>
    <row r="18" spans="2:11" ht="15.75" thickBot="1" x14ac:dyDescent="0.3">
      <c r="B18" s="1028"/>
      <c r="C18" s="95"/>
      <c r="D18" s="44" t="s">
        <v>150</v>
      </c>
      <c r="E18" s="39" t="s">
        <v>20</v>
      </c>
      <c r="F18" s="39" t="s">
        <v>21</v>
      </c>
      <c r="G18" s="39" t="s">
        <v>22</v>
      </c>
      <c r="H18" s="39" t="s">
        <v>23</v>
      </c>
      <c r="I18" s="91" t="s">
        <v>151</v>
      </c>
      <c r="J18" s="6"/>
      <c r="K18" s="6"/>
    </row>
    <row r="19" spans="2:11" ht="36.75" thickBot="1" x14ac:dyDescent="0.3">
      <c r="B19" s="1028"/>
      <c r="C19" s="95"/>
      <c r="D19" s="130" t="s">
        <v>861</v>
      </c>
      <c r="E19" s="7">
        <v>104</v>
      </c>
      <c r="F19" s="7"/>
      <c r="G19" s="7"/>
      <c r="H19" s="7"/>
      <c r="I19" s="153">
        <f>SUM(E19:H19)</f>
        <v>104</v>
      </c>
      <c r="J19" s="6"/>
      <c r="K19" s="6"/>
    </row>
    <row r="20" spans="2:11" ht="24.75" thickBot="1" x14ac:dyDescent="0.3">
      <c r="B20" s="1028"/>
      <c r="C20" s="95"/>
      <c r="D20" s="130" t="s">
        <v>862</v>
      </c>
      <c r="E20" s="7">
        <v>5</v>
      </c>
      <c r="F20" s="7"/>
      <c r="G20" s="7"/>
      <c r="H20" s="7"/>
      <c r="I20" s="153">
        <f>SUM(E20:H20)</f>
        <v>5</v>
      </c>
      <c r="J20" s="6"/>
      <c r="K20" s="6"/>
    </row>
    <row r="21" spans="2:11" ht="36.75" thickBot="1" x14ac:dyDescent="0.3">
      <c r="B21" s="1028"/>
      <c r="C21" s="95"/>
      <c r="D21" s="130" t="s">
        <v>863</v>
      </c>
      <c r="E21" s="154">
        <f>+E19/E20</f>
        <v>20.8</v>
      </c>
      <c r="F21" s="154" t="e">
        <f>+F19/F20</f>
        <v>#DIV/0!</v>
      </c>
      <c r="G21" s="154" t="e">
        <f>+G19/G20</f>
        <v>#DIV/0!</v>
      </c>
      <c r="H21" s="154" t="e">
        <f>+H19/H20</f>
        <v>#DIV/0!</v>
      </c>
      <c r="I21" s="154">
        <f>+I19/I20</f>
        <v>20.8</v>
      </c>
      <c r="J21" s="6"/>
      <c r="K21" s="6"/>
    </row>
    <row r="22" spans="2:11" x14ac:dyDescent="0.25">
      <c r="B22" s="1028"/>
      <c r="C22" s="93"/>
      <c r="D22" s="1038"/>
      <c r="E22" s="1039"/>
      <c r="F22" s="1039"/>
      <c r="G22" s="1039"/>
      <c r="H22" s="1039"/>
      <c r="I22" s="1040"/>
      <c r="J22" s="6"/>
      <c r="K22" s="6"/>
    </row>
    <row r="23" spans="2:11" x14ac:dyDescent="0.25">
      <c r="B23" s="1028"/>
      <c r="C23" s="93"/>
      <c r="D23" s="1127" t="s">
        <v>864</v>
      </c>
      <c r="E23" s="1128"/>
      <c r="F23" s="1128"/>
      <c r="G23" s="1128"/>
      <c r="H23" s="1128"/>
      <c r="I23" s="1129"/>
      <c r="J23" s="6"/>
      <c r="K23" s="6"/>
    </row>
    <row r="24" spans="2:11" ht="15.75" thickBot="1" x14ac:dyDescent="0.3">
      <c r="B24" s="1028"/>
      <c r="C24" s="93"/>
      <c r="D24" s="1047"/>
      <c r="E24" s="1048"/>
      <c r="F24" s="1048"/>
      <c r="G24" s="1048"/>
      <c r="H24" s="1048"/>
      <c r="I24" s="1049"/>
      <c r="J24" s="6"/>
      <c r="K24" s="6"/>
    </row>
    <row r="25" spans="2:11" ht="15.75" thickBot="1" x14ac:dyDescent="0.3">
      <c r="B25" s="1028"/>
      <c r="C25" s="95"/>
      <c r="D25" s="44" t="s">
        <v>150</v>
      </c>
      <c r="E25" s="39" t="s">
        <v>20</v>
      </c>
      <c r="F25" s="39" t="s">
        <v>21</v>
      </c>
      <c r="G25" s="39" t="s">
        <v>22</v>
      </c>
      <c r="H25" s="39" t="s">
        <v>23</v>
      </c>
      <c r="I25" s="91" t="s">
        <v>151</v>
      </c>
      <c r="J25" s="6"/>
      <c r="K25" s="6"/>
    </row>
    <row r="26" spans="2:11" ht="15.75" thickBot="1" x14ac:dyDescent="0.3">
      <c r="B26" s="1028"/>
      <c r="C26" s="95"/>
      <c r="D26" s="130"/>
      <c r="E26" s="7">
        <v>176</v>
      </c>
      <c r="F26" s="7"/>
      <c r="G26" s="7"/>
      <c r="H26" s="7"/>
      <c r="I26" s="153">
        <f>SUM(E26:H26)</f>
        <v>176</v>
      </c>
      <c r="J26" s="6"/>
      <c r="K26" s="6"/>
    </row>
    <row r="27" spans="2:11" ht="36.75" thickBot="1" x14ac:dyDescent="0.3">
      <c r="B27" s="1028"/>
      <c r="C27" s="95"/>
      <c r="D27" s="130" t="s">
        <v>865</v>
      </c>
      <c r="E27" s="7">
        <v>116</v>
      </c>
      <c r="F27" s="7"/>
      <c r="G27" s="7"/>
      <c r="H27" s="7"/>
      <c r="I27" s="153">
        <f>SUM(E27:H27)</f>
        <v>116</v>
      </c>
      <c r="J27" s="6"/>
      <c r="K27" s="6"/>
    </row>
    <row r="28" spans="2:11" ht="36.75" thickBot="1" x14ac:dyDescent="0.3">
      <c r="B28" s="1028"/>
      <c r="C28" s="95"/>
      <c r="D28" s="130" t="s">
        <v>866</v>
      </c>
      <c r="E28" s="154">
        <f>+E26/E27</f>
        <v>1.5172413793103448</v>
      </c>
      <c r="F28" s="154" t="e">
        <f>+F26/F27</f>
        <v>#DIV/0!</v>
      </c>
      <c r="G28" s="154" t="e">
        <f>+G26/G27</f>
        <v>#DIV/0!</v>
      </c>
      <c r="H28" s="154" t="e">
        <f>+H26/H27</f>
        <v>#DIV/0!</v>
      </c>
      <c r="I28" s="154">
        <f>+I26/I27</f>
        <v>1.5172413793103448</v>
      </c>
      <c r="J28" s="6"/>
      <c r="K28" s="6"/>
    </row>
    <row r="29" spans="2:11" x14ac:dyDescent="0.25">
      <c r="B29" s="1028"/>
      <c r="C29" s="93"/>
      <c r="D29" s="1038"/>
      <c r="E29" s="1039"/>
      <c r="F29" s="1039"/>
      <c r="G29" s="1039"/>
      <c r="H29" s="1039"/>
      <c r="I29" s="1040"/>
      <c r="J29" s="6"/>
      <c r="K29" s="6"/>
    </row>
    <row r="30" spans="2:11" x14ac:dyDescent="0.25">
      <c r="B30" s="1028"/>
      <c r="C30" s="93"/>
      <c r="D30" s="1127" t="s">
        <v>867</v>
      </c>
      <c r="E30" s="1128"/>
      <c r="F30" s="1128"/>
      <c r="G30" s="1128"/>
      <c r="H30" s="1128"/>
      <c r="I30" s="1129"/>
      <c r="J30" s="6"/>
      <c r="K30" s="6"/>
    </row>
    <row r="31" spans="2:11" ht="15.75" thickBot="1" x14ac:dyDescent="0.3">
      <c r="B31" s="1028"/>
      <c r="C31" s="93"/>
      <c r="D31" s="1072"/>
      <c r="E31" s="1073"/>
      <c r="F31" s="1073"/>
      <c r="G31" s="1073"/>
      <c r="H31" s="1073"/>
      <c r="I31" s="1074"/>
      <c r="J31" s="6"/>
      <c r="K31" s="6"/>
    </row>
    <row r="32" spans="2:11" ht="15.75" thickBot="1" x14ac:dyDescent="0.3">
      <c r="B32" s="1028"/>
      <c r="C32" s="95"/>
      <c r="D32" s="44" t="s">
        <v>150</v>
      </c>
      <c r="E32" s="39" t="s">
        <v>20</v>
      </c>
      <c r="F32" s="39" t="s">
        <v>21</v>
      </c>
      <c r="G32" s="39" t="s">
        <v>22</v>
      </c>
      <c r="H32" s="39" t="s">
        <v>23</v>
      </c>
      <c r="I32" s="91" t="s">
        <v>151</v>
      </c>
      <c r="J32" s="6"/>
      <c r="K32" s="6"/>
    </row>
    <row r="33" spans="2:11" ht="36.75" thickBot="1" x14ac:dyDescent="0.3">
      <c r="B33" s="1028"/>
      <c r="C33" s="95"/>
      <c r="D33" s="130" t="s">
        <v>868</v>
      </c>
      <c r="E33" s="7">
        <v>126</v>
      </c>
      <c r="F33" s="7"/>
      <c r="G33" s="7"/>
      <c r="H33" s="7"/>
      <c r="I33" s="153">
        <f>SUM(E33:H33)</f>
        <v>126</v>
      </c>
      <c r="J33" s="6"/>
      <c r="K33" s="6"/>
    </row>
    <row r="34" spans="2:11" ht="24.75" thickBot="1" x14ac:dyDescent="0.3">
      <c r="B34" s="1028"/>
      <c r="C34" s="95"/>
      <c r="D34" s="130" t="s">
        <v>869</v>
      </c>
      <c r="E34" s="7">
        <v>8</v>
      </c>
      <c r="F34" s="7"/>
      <c r="G34" s="7"/>
      <c r="H34" s="7"/>
      <c r="I34" s="153">
        <f>SUM(E34:H34)</f>
        <v>8</v>
      </c>
      <c r="J34" s="6"/>
      <c r="K34" s="6"/>
    </row>
    <row r="35" spans="2:11" ht="36.75" thickBot="1" x14ac:dyDescent="0.3">
      <c r="B35" s="1028"/>
      <c r="C35" s="95"/>
      <c r="D35" s="130" t="s">
        <v>870</v>
      </c>
      <c r="E35" s="154">
        <f>+E33/E34</f>
        <v>15.75</v>
      </c>
      <c r="F35" s="154" t="e">
        <f>+F33/F34</f>
        <v>#DIV/0!</v>
      </c>
      <c r="G35" s="154" t="e">
        <f>+G33/G34</f>
        <v>#DIV/0!</v>
      </c>
      <c r="H35" s="154" t="e">
        <f>+H33/H34</f>
        <v>#DIV/0!</v>
      </c>
      <c r="I35" s="154">
        <f>+I33/I34</f>
        <v>15.75</v>
      </c>
      <c r="J35" s="6"/>
      <c r="K35" s="6"/>
    </row>
    <row r="36" spans="2:11" x14ac:dyDescent="0.25">
      <c r="B36" s="1028"/>
      <c r="C36" s="93"/>
      <c r="D36" s="1038"/>
      <c r="E36" s="1039"/>
      <c r="F36" s="1039"/>
      <c r="G36" s="1039"/>
      <c r="H36" s="1039"/>
      <c r="I36" s="1040"/>
      <c r="J36" s="6"/>
      <c r="K36" s="6"/>
    </row>
    <row r="37" spans="2:11" x14ac:dyDescent="0.25">
      <c r="B37" s="1028"/>
      <c r="C37" s="93"/>
      <c r="D37" s="1127" t="s">
        <v>871</v>
      </c>
      <c r="E37" s="1128"/>
      <c r="F37" s="1128"/>
      <c r="G37" s="1128"/>
      <c r="H37" s="1128"/>
      <c r="I37" s="1129"/>
      <c r="J37" s="6"/>
      <c r="K37" s="6"/>
    </row>
    <row r="38" spans="2:11" ht="15.75" thickBot="1" x14ac:dyDescent="0.3">
      <c r="B38" s="1028"/>
      <c r="C38" s="93"/>
      <c r="D38" s="1072"/>
      <c r="E38" s="1073"/>
      <c r="F38" s="1073"/>
      <c r="G38" s="1073"/>
      <c r="H38" s="1073"/>
      <c r="I38" s="1074"/>
      <c r="J38" s="6"/>
      <c r="K38" s="6"/>
    </row>
    <row r="39" spans="2:11" ht="15.75" thickBot="1" x14ac:dyDescent="0.3">
      <c r="B39" s="1028"/>
      <c r="C39" s="95"/>
      <c r="D39" s="44" t="s">
        <v>150</v>
      </c>
      <c r="E39" s="39" t="s">
        <v>20</v>
      </c>
      <c r="F39" s="39" t="s">
        <v>21</v>
      </c>
      <c r="G39" s="39" t="s">
        <v>22</v>
      </c>
      <c r="H39" s="39" t="s">
        <v>23</v>
      </c>
      <c r="I39" s="91" t="s">
        <v>151</v>
      </c>
      <c r="J39" s="6"/>
      <c r="K39" s="6"/>
    </row>
    <row r="40" spans="2:11" ht="36.75" thickBot="1" x14ac:dyDescent="0.3">
      <c r="B40" s="1028"/>
      <c r="C40" s="95"/>
      <c r="D40" s="130" t="s">
        <v>872</v>
      </c>
      <c r="E40" s="7">
        <v>81</v>
      </c>
      <c r="F40" s="7"/>
      <c r="G40" s="7"/>
      <c r="H40" s="7"/>
      <c r="I40" s="153">
        <f>SUM(E40:H40)</f>
        <v>81</v>
      </c>
      <c r="J40" s="6"/>
      <c r="K40" s="6"/>
    </row>
    <row r="41" spans="2:11" ht="36.75" thickBot="1" x14ac:dyDescent="0.3">
      <c r="B41" s="1028"/>
      <c r="C41" s="95"/>
      <c r="D41" s="130" t="s">
        <v>873</v>
      </c>
      <c r="E41" s="7">
        <v>11</v>
      </c>
      <c r="F41" s="7"/>
      <c r="G41" s="7"/>
      <c r="H41" s="7"/>
      <c r="I41" s="153">
        <f>SUM(E41:H41)</f>
        <v>11</v>
      </c>
      <c r="J41" s="6"/>
      <c r="K41" s="6"/>
    </row>
    <row r="42" spans="2:11" ht="36.75" thickBot="1" x14ac:dyDescent="0.3">
      <c r="B42" s="1028"/>
      <c r="C42" s="95"/>
      <c r="D42" s="130" t="s">
        <v>874</v>
      </c>
      <c r="E42" s="154">
        <f>+E40/E41</f>
        <v>7.3636363636363633</v>
      </c>
      <c r="F42" s="154" t="e">
        <f>+F40/F41</f>
        <v>#DIV/0!</v>
      </c>
      <c r="G42" s="154" t="e">
        <f>+G40/G41</f>
        <v>#DIV/0!</v>
      </c>
      <c r="H42" s="154" t="e">
        <f>+H40/H41</f>
        <v>#DIV/0!</v>
      </c>
      <c r="I42" s="154">
        <f>+I40/I41</f>
        <v>7.3636363636363633</v>
      </c>
      <c r="J42" s="6"/>
      <c r="K42" s="6"/>
    </row>
    <row r="43" spans="2:11" x14ac:dyDescent="0.25">
      <c r="B43" s="1028"/>
      <c r="C43" s="93"/>
      <c r="D43" s="1038"/>
      <c r="E43" s="1039"/>
      <c r="F43" s="1039"/>
      <c r="G43" s="1039"/>
      <c r="H43" s="1039"/>
      <c r="I43" s="1040"/>
      <c r="J43" s="6"/>
      <c r="K43" s="6"/>
    </row>
    <row r="44" spans="2:11" x14ac:dyDescent="0.25">
      <c r="B44" s="1028"/>
      <c r="C44" s="93"/>
      <c r="D44" s="1127" t="s">
        <v>875</v>
      </c>
      <c r="E44" s="1128"/>
      <c r="F44" s="1128"/>
      <c r="G44" s="1128"/>
      <c r="H44" s="1128"/>
      <c r="I44" s="1129"/>
      <c r="J44" s="6"/>
      <c r="K44" s="6"/>
    </row>
    <row r="45" spans="2:11" ht="15.75" thickBot="1" x14ac:dyDescent="0.3">
      <c r="B45" s="1028"/>
      <c r="C45" s="93"/>
      <c r="D45" s="1072"/>
      <c r="E45" s="1073"/>
      <c r="F45" s="1073"/>
      <c r="G45" s="1073"/>
      <c r="H45" s="1073"/>
      <c r="I45" s="1074"/>
      <c r="J45" s="6"/>
      <c r="K45" s="6"/>
    </row>
    <row r="46" spans="2:11" ht="15.75" thickBot="1" x14ac:dyDescent="0.3">
      <c r="B46" s="1028"/>
      <c r="C46" s="95"/>
      <c r="D46" s="44" t="s">
        <v>150</v>
      </c>
      <c r="E46" s="39" t="s">
        <v>20</v>
      </c>
      <c r="F46" s="39" t="s">
        <v>21</v>
      </c>
      <c r="G46" s="39" t="s">
        <v>22</v>
      </c>
      <c r="H46" s="39" t="s">
        <v>23</v>
      </c>
      <c r="I46" s="91" t="s">
        <v>151</v>
      </c>
      <c r="J46" s="6"/>
      <c r="K46" s="6"/>
    </row>
    <row r="47" spans="2:11" ht="36.75" thickBot="1" x14ac:dyDescent="0.3">
      <c r="B47" s="1028"/>
      <c r="C47" s="95"/>
      <c r="D47" s="130" t="s">
        <v>876</v>
      </c>
      <c r="E47" s="7">
        <v>1385</v>
      </c>
      <c r="F47" s="7"/>
      <c r="G47" s="7"/>
      <c r="H47" s="7"/>
      <c r="I47" s="153">
        <f>SUM(E47:H47)</f>
        <v>1385</v>
      </c>
      <c r="J47" s="6"/>
      <c r="K47" s="6"/>
    </row>
    <row r="48" spans="2:11" ht="36.75" thickBot="1" x14ac:dyDescent="0.3">
      <c r="B48" s="1028"/>
      <c r="C48" s="95"/>
      <c r="D48" s="130" t="s">
        <v>877</v>
      </c>
      <c r="E48" s="7">
        <v>8</v>
      </c>
      <c r="F48" s="7"/>
      <c r="G48" s="7"/>
      <c r="H48" s="7"/>
      <c r="I48" s="153">
        <f>SUM(E48:H48)</f>
        <v>8</v>
      </c>
      <c r="J48" s="6"/>
      <c r="K48" s="6"/>
    </row>
    <row r="49" spans="2:11" ht="36.75" thickBot="1" x14ac:dyDescent="0.3">
      <c r="B49" s="1029"/>
      <c r="C49" s="3"/>
      <c r="D49" s="130" t="s">
        <v>878</v>
      </c>
      <c r="E49" s="154">
        <f>+E47/E48</f>
        <v>173.125</v>
      </c>
      <c r="F49" s="154" t="e">
        <f>+F47/F48</f>
        <v>#DIV/0!</v>
      </c>
      <c r="G49" s="154" t="e">
        <f>+G47/G48</f>
        <v>#DIV/0!</v>
      </c>
      <c r="H49" s="154" t="e">
        <f>+H47/H48</f>
        <v>#DIV/0!</v>
      </c>
      <c r="I49" s="154">
        <f>+I47/I48</f>
        <v>173.125</v>
      </c>
      <c r="J49" s="6"/>
      <c r="K49" s="6"/>
    </row>
    <row r="50" spans="2:11" s="416" customFormat="1" ht="15.75" thickBot="1" x14ac:dyDescent="0.3"/>
    <row r="51" spans="2:11" s="416" customFormat="1" ht="24.75" thickBot="1" x14ac:dyDescent="0.3">
      <c r="D51" s="302" t="s">
        <v>1227</v>
      </c>
      <c r="E51" s="302" t="s">
        <v>1230</v>
      </c>
      <c r="F51" s="302" t="s">
        <v>1231</v>
      </c>
      <c r="G51" s="458" t="s">
        <v>1232</v>
      </c>
    </row>
    <row r="52" spans="2:11" s="416" customFormat="1" ht="15.75" thickBot="1" x14ac:dyDescent="0.3">
      <c r="D52" s="302" t="str">
        <f>+D16</f>
        <v>Licencias ambientales</v>
      </c>
      <c r="E52" s="154">
        <f>+E21</f>
        <v>20.8</v>
      </c>
      <c r="F52" s="493">
        <v>120</v>
      </c>
      <c r="G52" s="198">
        <f>IF(F52/E52&gt;1,1,F52/E52)</f>
        <v>1</v>
      </c>
    </row>
    <row r="53" spans="2:11" s="416" customFormat="1" ht="15.75" thickBot="1" x14ac:dyDescent="0.3">
      <c r="D53" s="302" t="str">
        <f>+D23</f>
        <v>Concesiones de agua</v>
      </c>
      <c r="E53" s="154">
        <f>+E28</f>
        <v>1.5172413793103448</v>
      </c>
      <c r="F53" s="493">
        <v>130</v>
      </c>
      <c r="G53" s="198">
        <f>IF(F53/E53&gt;1,1,F53/E53)</f>
        <v>1</v>
      </c>
    </row>
    <row r="54" spans="2:11" s="416" customFormat="1" ht="15.75" thickBot="1" x14ac:dyDescent="0.3">
      <c r="D54" s="302" t="str">
        <f>+D30</f>
        <v>Permisos de vertimiento de agua</v>
      </c>
      <c r="E54" s="154">
        <f>+E35</f>
        <v>15.75</v>
      </c>
      <c r="F54" s="493">
        <v>110</v>
      </c>
      <c r="G54" s="198">
        <f>IF(F54/E54&gt;1,1,F54/E54)</f>
        <v>1</v>
      </c>
    </row>
    <row r="55" spans="2:11" s="416" customFormat="1" ht="15.75" thickBot="1" x14ac:dyDescent="0.3">
      <c r="D55" s="302" t="str">
        <f>+D37</f>
        <v>Permisos de aprovechamiento forestal</v>
      </c>
      <c r="E55" s="154">
        <f>+E42</f>
        <v>7.3636363636363633</v>
      </c>
      <c r="F55" s="493">
        <v>120</v>
      </c>
      <c r="G55" s="198">
        <f>IF(F55/E55&gt;1,1,F55/E55)</f>
        <v>1</v>
      </c>
    </row>
    <row r="56" spans="2:11" s="416" customFormat="1" ht="15.75" thickBot="1" x14ac:dyDescent="0.3">
      <c r="D56" s="302" t="str">
        <f>+D44</f>
        <v>Permisos de emisiones atmosféricas</v>
      </c>
      <c r="E56" s="154">
        <f>+E49</f>
        <v>173.125</v>
      </c>
      <c r="F56" s="493">
        <v>100</v>
      </c>
      <c r="G56" s="198">
        <f>IF(F56/E56&gt;1,1,F56/E56)</f>
        <v>0.57761732851985559</v>
      </c>
    </row>
    <row r="57" spans="2:11" s="416" customFormat="1" ht="24.75" thickBot="1" x14ac:dyDescent="0.3">
      <c r="D57" s="302" t="s">
        <v>1226</v>
      </c>
      <c r="E57" s="154">
        <f>AVERAGE(E53,E55,E56)</f>
        <v>60.668625914315577</v>
      </c>
      <c r="F57" s="154">
        <f>AVERAGE(F53,F55,F56)</f>
        <v>116.66666666666667</v>
      </c>
      <c r="G57" s="848">
        <f>AVERAGE(G52:G56)</f>
        <v>0.91552346570397114</v>
      </c>
    </row>
    <row r="58" spans="2:11" s="416" customFormat="1" x14ac:dyDescent="0.25"/>
    <row r="59" spans="2:11" s="416" customFormat="1" ht="15.75" thickBot="1" x14ac:dyDescent="0.3"/>
    <row r="60" spans="2:11" ht="60" customHeight="1" thickBot="1" x14ac:dyDescent="0.3">
      <c r="B60" s="53" t="s">
        <v>34</v>
      </c>
      <c r="C60" s="216"/>
      <c r="D60" s="1033" t="s">
        <v>879</v>
      </c>
      <c r="E60" s="1034"/>
      <c r="F60" s="1034"/>
      <c r="G60" s="1034"/>
      <c r="H60" s="1034"/>
      <c r="I60" s="1035"/>
      <c r="J60" s="6"/>
      <c r="K60" s="6"/>
    </row>
    <row r="61" spans="2:11" ht="36" customHeight="1" thickBot="1" x14ac:dyDescent="0.3">
      <c r="B61" s="48" t="s">
        <v>36</v>
      </c>
      <c r="C61" s="94"/>
      <c r="D61" s="1033" t="s">
        <v>159</v>
      </c>
      <c r="E61" s="1034"/>
      <c r="F61" s="1034"/>
      <c r="G61" s="1034"/>
      <c r="H61" s="1034"/>
      <c r="I61" s="1035"/>
      <c r="J61" s="6"/>
      <c r="K61" s="6"/>
    </row>
    <row r="62" spans="2:11" ht="15.75" thickBot="1" x14ac:dyDescent="0.3">
      <c r="B62" s="2"/>
      <c r="C62" s="77"/>
      <c r="D62" s="6"/>
      <c r="E62" s="6"/>
      <c r="F62" s="6"/>
      <c r="G62" s="6"/>
      <c r="H62" s="6"/>
      <c r="I62" s="88"/>
      <c r="J62" s="6"/>
      <c r="K62" s="6"/>
    </row>
    <row r="63" spans="2:11" ht="24" customHeight="1" thickBot="1" x14ac:dyDescent="0.3">
      <c r="B63" s="1030" t="s">
        <v>38</v>
      </c>
      <c r="C63" s="1031"/>
      <c r="D63" s="1031"/>
      <c r="E63" s="1032"/>
      <c r="F63" s="6"/>
      <c r="G63" s="6"/>
      <c r="H63" s="6"/>
      <c r="I63" s="88"/>
      <c r="J63" s="6"/>
      <c r="K63" s="6"/>
    </row>
    <row r="64" spans="2:11" ht="15.75" thickBot="1" x14ac:dyDescent="0.3">
      <c r="B64" s="1027">
        <v>1</v>
      </c>
      <c r="C64" s="95"/>
      <c r="D64" s="49" t="s">
        <v>39</v>
      </c>
      <c r="E64" s="142" t="s">
        <v>2058</v>
      </c>
      <c r="F64" s="6"/>
      <c r="G64" s="6"/>
      <c r="H64" s="6"/>
      <c r="I64" s="88"/>
      <c r="J64" s="6"/>
      <c r="K64" s="6"/>
    </row>
    <row r="65" spans="2:11" ht="15.75" thickBot="1" x14ac:dyDescent="0.3">
      <c r="B65" s="1028"/>
      <c r="C65" s="95"/>
      <c r="D65" s="41" t="s">
        <v>40</v>
      </c>
      <c r="E65" s="142" t="s">
        <v>2033</v>
      </c>
      <c r="F65" s="6"/>
      <c r="G65" s="6"/>
      <c r="H65" s="6"/>
      <c r="I65" s="88"/>
      <c r="J65" s="6"/>
      <c r="K65" s="6"/>
    </row>
    <row r="66" spans="2:11" ht="15.75" thickBot="1" x14ac:dyDescent="0.3">
      <c r="B66" s="1028"/>
      <c r="C66" s="95"/>
      <c r="D66" s="41" t="s">
        <v>41</v>
      </c>
      <c r="E66" s="142" t="s">
        <v>2018</v>
      </c>
      <c r="F66" s="6"/>
      <c r="G66" s="6"/>
      <c r="H66" s="6"/>
      <c r="I66" s="88"/>
      <c r="J66" s="6"/>
      <c r="K66" s="6"/>
    </row>
    <row r="67" spans="2:11" ht="15.75" thickBot="1" x14ac:dyDescent="0.3">
      <c r="B67" s="1028"/>
      <c r="C67" s="95"/>
      <c r="D67" s="41" t="s">
        <v>42</v>
      </c>
      <c r="E67" s="142" t="s">
        <v>2019</v>
      </c>
      <c r="F67" s="6"/>
      <c r="G67" s="6"/>
      <c r="H67" s="6"/>
      <c r="I67" s="88"/>
      <c r="J67" s="6"/>
      <c r="K67" s="6"/>
    </row>
    <row r="68" spans="2:11" ht="15.75" thickBot="1" x14ac:dyDescent="0.3">
      <c r="B68" s="1028"/>
      <c r="C68" s="95"/>
      <c r="D68" s="41" t="s">
        <v>43</v>
      </c>
      <c r="E68" s="142" t="s">
        <v>2020</v>
      </c>
      <c r="F68" s="6"/>
      <c r="G68" s="6"/>
      <c r="H68" s="6"/>
      <c r="I68" s="88"/>
      <c r="J68" s="6"/>
      <c r="K68" s="6"/>
    </row>
    <row r="69" spans="2:11" ht="15.75" thickBot="1" x14ac:dyDescent="0.3">
      <c r="B69" s="1028"/>
      <c r="C69" s="95"/>
      <c r="D69" s="41" t="s">
        <v>44</v>
      </c>
      <c r="E69" s="142">
        <v>5748960</v>
      </c>
      <c r="F69" s="6"/>
      <c r="G69" s="6"/>
      <c r="H69" s="6"/>
      <c r="I69" s="88"/>
      <c r="J69" s="6"/>
      <c r="K69" s="6"/>
    </row>
    <row r="70" spans="2:11" ht="15.75" thickBot="1" x14ac:dyDescent="0.3">
      <c r="B70" s="1029"/>
      <c r="C70" s="3"/>
      <c r="D70" s="41" t="s">
        <v>45</v>
      </c>
      <c r="E70" s="142" t="s">
        <v>2045</v>
      </c>
      <c r="F70" s="6"/>
      <c r="G70" s="6"/>
      <c r="H70" s="6"/>
      <c r="I70" s="88"/>
      <c r="J70" s="6"/>
      <c r="K70" s="6"/>
    </row>
    <row r="71" spans="2:11" ht="15.75" thickBot="1" x14ac:dyDescent="0.3">
      <c r="B71" s="2"/>
      <c r="C71" s="77"/>
      <c r="D71" s="6"/>
      <c r="E71" s="6"/>
      <c r="F71" s="6"/>
      <c r="G71" s="6"/>
      <c r="H71" s="6"/>
      <c r="I71" s="88"/>
      <c r="J71" s="6"/>
      <c r="K71" s="6"/>
    </row>
    <row r="72" spans="2:11" ht="15.75" thickBot="1" x14ac:dyDescent="0.3">
      <c r="B72" s="1030" t="s">
        <v>46</v>
      </c>
      <c r="C72" s="1031"/>
      <c r="D72" s="1031"/>
      <c r="E72" s="1032"/>
      <c r="F72" s="6"/>
      <c r="G72" s="6"/>
      <c r="H72" s="6"/>
      <c r="I72" s="88"/>
      <c r="J72" s="6"/>
      <c r="K72" s="6"/>
    </row>
    <row r="73" spans="2:11" ht="15.75" thickBot="1" x14ac:dyDescent="0.3">
      <c r="B73" s="1027">
        <v>1</v>
      </c>
      <c r="C73" s="95"/>
      <c r="D73" s="49" t="s">
        <v>39</v>
      </c>
      <c r="E73" s="133" t="s">
        <v>47</v>
      </c>
      <c r="F73" s="6"/>
      <c r="G73" s="6"/>
      <c r="H73" s="6"/>
      <c r="I73" s="88"/>
      <c r="J73" s="6"/>
      <c r="K73" s="6"/>
    </row>
    <row r="74" spans="2:11" ht="15.75" thickBot="1" x14ac:dyDescent="0.3">
      <c r="B74" s="1028"/>
      <c r="C74" s="95"/>
      <c r="D74" s="41" t="s">
        <v>40</v>
      </c>
      <c r="E74" s="133" t="s">
        <v>160</v>
      </c>
      <c r="F74" s="6"/>
      <c r="G74" s="6"/>
      <c r="H74" s="6"/>
      <c r="I74" s="88"/>
      <c r="J74" s="6"/>
      <c r="K74" s="6"/>
    </row>
    <row r="75" spans="2:11" ht="15.75" thickBot="1" x14ac:dyDescent="0.3">
      <c r="B75" s="1028"/>
      <c r="C75" s="95"/>
      <c r="D75" s="41" t="s">
        <v>41</v>
      </c>
      <c r="E75" s="178"/>
      <c r="F75" s="6"/>
      <c r="G75" s="6"/>
      <c r="H75" s="6"/>
      <c r="I75" s="88"/>
      <c r="J75" s="6"/>
      <c r="K75" s="6"/>
    </row>
    <row r="76" spans="2:11" ht="15.75" thickBot="1" x14ac:dyDescent="0.3">
      <c r="B76" s="1028"/>
      <c r="C76" s="95"/>
      <c r="D76" s="41" t="s">
        <v>42</v>
      </c>
      <c r="E76" s="178"/>
      <c r="F76" s="6"/>
      <c r="G76" s="6"/>
      <c r="H76" s="6"/>
      <c r="I76" s="88"/>
      <c r="J76" s="6"/>
      <c r="K76" s="6"/>
    </row>
    <row r="77" spans="2:11" ht="15.75" thickBot="1" x14ac:dyDescent="0.3">
      <c r="B77" s="1028"/>
      <c r="C77" s="95"/>
      <c r="D77" s="41" t="s">
        <v>43</v>
      </c>
      <c r="E77" s="178"/>
      <c r="F77" s="6"/>
      <c r="G77" s="6"/>
      <c r="H77" s="6"/>
      <c r="I77" s="88"/>
      <c r="J77" s="6"/>
      <c r="K77" s="6"/>
    </row>
    <row r="78" spans="2:11" ht="15.75" thickBot="1" x14ac:dyDescent="0.3">
      <c r="B78" s="1028"/>
      <c r="C78" s="95"/>
      <c r="D78" s="41" t="s">
        <v>44</v>
      </c>
      <c r="E78" s="178"/>
      <c r="F78" s="6"/>
      <c r="G78" s="6"/>
      <c r="H78" s="6"/>
      <c r="I78" s="88"/>
      <c r="J78" s="6"/>
      <c r="K78" s="6"/>
    </row>
    <row r="79" spans="2:11" ht="15.75" thickBot="1" x14ac:dyDescent="0.3">
      <c r="B79" s="1029"/>
      <c r="C79" s="3"/>
      <c r="D79" s="41" t="s">
        <v>45</v>
      </c>
      <c r="E79" s="178"/>
      <c r="F79" s="6"/>
      <c r="G79" s="6"/>
      <c r="H79" s="6"/>
      <c r="I79" s="88"/>
      <c r="J79" s="6"/>
      <c r="K79" s="6"/>
    </row>
    <row r="80" spans="2:11" ht="15.75" thickBot="1" x14ac:dyDescent="0.3">
      <c r="B80" s="2"/>
      <c r="C80" s="77"/>
      <c r="D80" s="6"/>
      <c r="E80" s="6"/>
      <c r="F80" s="6"/>
      <c r="G80" s="6"/>
      <c r="H80" s="6"/>
      <c r="I80" s="88"/>
      <c r="J80" s="6"/>
      <c r="K80" s="6"/>
    </row>
    <row r="81" spans="2:11" ht="15" customHeight="1" thickBot="1" x14ac:dyDescent="0.3">
      <c r="B81" s="122" t="s">
        <v>49</v>
      </c>
      <c r="C81" s="123"/>
      <c r="D81" s="123"/>
      <c r="E81" s="124"/>
      <c r="G81" s="6"/>
      <c r="H81" s="6"/>
      <c r="I81" s="88"/>
      <c r="J81" s="6"/>
      <c r="K81" s="6"/>
    </row>
    <row r="82" spans="2:11" ht="24.75" thickBot="1" x14ac:dyDescent="0.3">
      <c r="B82" s="48" t="s">
        <v>50</v>
      </c>
      <c r="C82" s="41" t="s">
        <v>51</v>
      </c>
      <c r="D82" s="41" t="s">
        <v>52</v>
      </c>
      <c r="E82" s="41" t="s">
        <v>53</v>
      </c>
      <c r="F82" s="6"/>
      <c r="G82" s="6"/>
      <c r="H82" s="6"/>
      <c r="I82" s="88"/>
      <c r="J82" s="6"/>
    </row>
    <row r="83" spans="2:11" ht="72.75" thickBot="1" x14ac:dyDescent="0.3">
      <c r="B83" s="50">
        <v>42401</v>
      </c>
      <c r="C83" s="41">
        <v>0.01</v>
      </c>
      <c r="D83" s="51" t="s">
        <v>880</v>
      </c>
      <c r="E83" s="41"/>
      <c r="F83" s="6"/>
      <c r="G83" s="6"/>
      <c r="H83" s="6"/>
      <c r="I83" s="88"/>
      <c r="J83" s="6"/>
    </row>
    <row r="84" spans="2:11" ht="15.75" thickBot="1" x14ac:dyDescent="0.3">
      <c r="B84" s="2"/>
      <c r="C84" s="77"/>
      <c r="D84" s="6"/>
      <c r="E84" s="6"/>
      <c r="F84" s="6"/>
      <c r="G84" s="6"/>
      <c r="H84" s="6"/>
      <c r="I84" s="88"/>
      <c r="J84" s="6"/>
      <c r="K84" s="6"/>
    </row>
    <row r="85" spans="2:11" ht="15.75" thickBot="1" x14ac:dyDescent="0.3">
      <c r="B85" s="447" t="s">
        <v>55</v>
      </c>
      <c r="C85" s="97"/>
      <c r="D85" s="6"/>
      <c r="E85" s="6"/>
      <c r="F85" s="6"/>
      <c r="G85" s="6"/>
      <c r="H85" s="6"/>
      <c r="I85" s="88"/>
      <c r="J85" s="6"/>
      <c r="K85" s="6"/>
    </row>
    <row r="86" spans="2:11" x14ac:dyDescent="0.25">
      <c r="B86" s="1159"/>
      <c r="C86" s="1160"/>
      <c r="D86" s="1161"/>
      <c r="E86" s="6"/>
      <c r="F86" s="6"/>
      <c r="G86" s="6"/>
      <c r="H86" s="6"/>
      <c r="I86" s="88"/>
      <c r="J86" s="6"/>
      <c r="K86" s="6"/>
    </row>
    <row r="87" spans="2:11" ht="15.75" thickBot="1" x14ac:dyDescent="0.3">
      <c r="B87" s="1162"/>
      <c r="C87" s="1163"/>
      <c r="D87" s="1164"/>
      <c r="E87" s="6"/>
      <c r="F87" s="6"/>
      <c r="G87" s="6"/>
      <c r="H87" s="6"/>
      <c r="I87" s="88"/>
      <c r="J87" s="6"/>
      <c r="K87" s="6"/>
    </row>
    <row r="88" spans="2:11" ht="15.75" thickBot="1" x14ac:dyDescent="0.3">
      <c r="B88" s="6"/>
      <c r="D88" s="6"/>
      <c r="E88" s="6"/>
      <c r="F88" s="6"/>
      <c r="G88" s="6"/>
      <c r="H88" s="6"/>
      <c r="I88" s="88"/>
      <c r="J88" s="6"/>
      <c r="K88" s="6"/>
    </row>
    <row r="89" spans="2:11" ht="24.75" thickBot="1" x14ac:dyDescent="0.3">
      <c r="B89" s="52" t="s">
        <v>56</v>
      </c>
      <c r="C89" s="98"/>
      <c r="D89" s="6"/>
      <c r="E89" s="6"/>
      <c r="F89" s="6"/>
      <c r="G89" s="6"/>
      <c r="H89" s="6"/>
      <c r="I89" s="88"/>
      <c r="J89" s="6"/>
      <c r="K89" s="6"/>
    </row>
    <row r="90" spans="2:11" ht="15.75" thickBot="1" x14ac:dyDescent="0.3">
      <c r="B90" s="2"/>
      <c r="C90" s="77"/>
      <c r="D90" s="6"/>
      <c r="E90" s="6"/>
      <c r="F90" s="6"/>
      <c r="G90" s="6"/>
      <c r="H90" s="6"/>
      <c r="I90" s="88"/>
      <c r="J90" s="6"/>
      <c r="K90" s="6"/>
    </row>
    <row r="91" spans="2:11" ht="144" x14ac:dyDescent="0.25">
      <c r="B91" s="1027" t="s">
        <v>57</v>
      </c>
      <c r="C91" s="106"/>
      <c r="D91" s="64" t="s">
        <v>834</v>
      </c>
      <c r="E91" s="6"/>
      <c r="F91" s="6"/>
      <c r="G91" s="6"/>
      <c r="H91" s="6"/>
      <c r="I91" s="88"/>
      <c r="J91" s="6"/>
      <c r="K91" s="6"/>
    </row>
    <row r="92" spans="2:11" ht="120.75" thickBot="1" x14ac:dyDescent="0.3">
      <c r="B92" s="1029"/>
      <c r="C92" s="3"/>
      <c r="D92" s="41" t="s">
        <v>835</v>
      </c>
      <c r="E92" s="6"/>
      <c r="F92" s="6"/>
      <c r="G92" s="6"/>
      <c r="H92" s="6"/>
      <c r="I92" s="88"/>
      <c r="J92" s="6"/>
      <c r="K92" s="6"/>
    </row>
    <row r="93" spans="2:11" x14ac:dyDescent="0.25">
      <c r="B93" s="1027" t="s">
        <v>59</v>
      </c>
      <c r="C93" s="95"/>
      <c r="D93" s="54" t="s">
        <v>60</v>
      </c>
      <c r="E93" s="6"/>
      <c r="F93" s="6"/>
      <c r="G93" s="6"/>
      <c r="H93" s="6"/>
      <c r="I93" s="88"/>
      <c r="J93" s="6"/>
      <c r="K93" s="6"/>
    </row>
    <row r="94" spans="2:11" ht="108" x14ac:dyDescent="0.25">
      <c r="B94" s="1028"/>
      <c r="C94" s="95"/>
      <c r="D94" s="47" t="s">
        <v>836</v>
      </c>
      <c r="E94" s="6"/>
      <c r="F94" s="6"/>
      <c r="G94" s="6"/>
      <c r="H94" s="6"/>
      <c r="I94" s="88"/>
      <c r="J94" s="6"/>
      <c r="K94" s="6"/>
    </row>
    <row r="95" spans="2:11" x14ac:dyDescent="0.25">
      <c r="B95" s="1028"/>
      <c r="C95" s="95"/>
      <c r="D95" s="54" t="s">
        <v>134</v>
      </c>
      <c r="E95" s="6"/>
      <c r="F95" s="6"/>
      <c r="G95" s="6"/>
      <c r="H95" s="6"/>
      <c r="I95" s="88"/>
      <c r="J95" s="6"/>
      <c r="K95" s="6"/>
    </row>
    <row r="96" spans="2:11" x14ac:dyDescent="0.25">
      <c r="B96" s="1028"/>
      <c r="C96" s="95"/>
      <c r="D96" s="47" t="s">
        <v>64</v>
      </c>
      <c r="E96" s="6"/>
      <c r="F96" s="6"/>
      <c r="G96" s="6"/>
      <c r="H96" s="6"/>
      <c r="I96" s="88"/>
      <c r="J96" s="6"/>
      <c r="K96" s="6"/>
    </row>
    <row r="97" spans="2:11" x14ac:dyDescent="0.25">
      <c r="B97" s="1028"/>
      <c r="C97" s="95"/>
      <c r="D97" s="47" t="s">
        <v>65</v>
      </c>
      <c r="E97" s="6"/>
      <c r="F97" s="6"/>
      <c r="G97" s="6"/>
      <c r="H97" s="6"/>
      <c r="I97" s="88"/>
      <c r="J97" s="6"/>
      <c r="K97" s="6"/>
    </row>
    <row r="98" spans="2:11" x14ac:dyDescent="0.25">
      <c r="B98" s="1028"/>
      <c r="C98" s="95"/>
      <c r="D98" s="47" t="s">
        <v>837</v>
      </c>
      <c r="E98" s="6"/>
      <c r="F98" s="6"/>
      <c r="G98" s="6"/>
      <c r="H98" s="6"/>
      <c r="I98" s="88"/>
      <c r="J98" s="6"/>
      <c r="K98" s="6"/>
    </row>
    <row r="99" spans="2:11" ht="24" x14ac:dyDescent="0.25">
      <c r="B99" s="1028"/>
      <c r="C99" s="95"/>
      <c r="D99" s="47" t="s">
        <v>838</v>
      </c>
      <c r="E99" s="6"/>
      <c r="F99" s="6"/>
      <c r="G99" s="6"/>
      <c r="H99" s="6"/>
      <c r="I99" s="88"/>
      <c r="J99" s="6"/>
      <c r="K99" s="6"/>
    </row>
    <row r="100" spans="2:11" ht="24" x14ac:dyDescent="0.25">
      <c r="B100" s="1028"/>
      <c r="C100" s="95"/>
      <c r="D100" s="47" t="s">
        <v>839</v>
      </c>
      <c r="E100" s="6"/>
      <c r="F100" s="6"/>
      <c r="G100" s="6"/>
      <c r="H100" s="6"/>
      <c r="I100" s="88"/>
      <c r="J100" s="6"/>
      <c r="K100" s="6"/>
    </row>
    <row r="101" spans="2:11" ht="24" x14ac:dyDescent="0.25">
      <c r="B101" s="1028"/>
      <c r="C101" s="95"/>
      <c r="D101" s="47" t="s">
        <v>840</v>
      </c>
      <c r="E101" s="6"/>
      <c r="F101" s="6"/>
      <c r="G101" s="6"/>
      <c r="H101" s="6"/>
      <c r="I101" s="88"/>
      <c r="J101" s="6"/>
      <c r="K101" s="6"/>
    </row>
    <row r="102" spans="2:11" ht="48" x14ac:dyDescent="0.25">
      <c r="B102" s="1028"/>
      <c r="C102" s="95"/>
      <c r="D102" s="47" t="s">
        <v>841</v>
      </c>
      <c r="E102" s="6"/>
      <c r="F102" s="6"/>
      <c r="G102" s="6"/>
      <c r="H102" s="6"/>
      <c r="I102" s="88"/>
      <c r="J102" s="6"/>
      <c r="K102" s="6"/>
    </row>
    <row r="103" spans="2:11" ht="36.75" thickBot="1" x14ac:dyDescent="0.3">
      <c r="B103" s="1029"/>
      <c r="C103" s="3"/>
      <c r="D103" s="41" t="s">
        <v>842</v>
      </c>
      <c r="E103" s="6"/>
      <c r="F103" s="6"/>
      <c r="G103" s="6"/>
      <c r="H103" s="6"/>
      <c r="I103" s="88"/>
      <c r="J103" s="6"/>
      <c r="K103" s="6"/>
    </row>
    <row r="104" spans="2:11" ht="24.75" thickBot="1" x14ac:dyDescent="0.3">
      <c r="B104" s="48" t="s">
        <v>72</v>
      </c>
      <c r="C104" s="3"/>
      <c r="D104" s="41"/>
      <c r="E104" s="6"/>
      <c r="F104" s="6"/>
      <c r="G104" s="6"/>
      <c r="H104" s="6"/>
      <c r="I104" s="88"/>
      <c r="J104" s="6"/>
      <c r="K104" s="6"/>
    </row>
    <row r="105" spans="2:11" ht="252" x14ac:dyDescent="0.25">
      <c r="B105" s="1027" t="s">
        <v>73</v>
      </c>
      <c r="C105" s="95"/>
      <c r="D105" s="47" t="s">
        <v>843</v>
      </c>
      <c r="E105" s="6"/>
      <c r="F105" s="6"/>
      <c r="G105" s="6"/>
      <c r="H105" s="6"/>
      <c r="I105" s="88"/>
      <c r="J105" s="6"/>
      <c r="K105" s="6"/>
    </row>
    <row r="106" spans="2:11" ht="72" x14ac:dyDescent="0.25">
      <c r="B106" s="1028"/>
      <c r="C106" s="95"/>
      <c r="D106" s="47" t="s">
        <v>844</v>
      </c>
      <c r="E106" s="6"/>
      <c r="F106" s="6"/>
      <c r="G106" s="6"/>
      <c r="H106" s="6"/>
      <c r="I106" s="88"/>
      <c r="J106" s="6"/>
      <c r="K106" s="6"/>
    </row>
    <row r="107" spans="2:11" ht="72" x14ac:dyDescent="0.25">
      <c r="B107" s="1028"/>
      <c r="C107" s="95"/>
      <c r="D107" s="47" t="s">
        <v>845</v>
      </c>
      <c r="E107" s="6"/>
      <c r="F107" s="6"/>
      <c r="G107" s="6"/>
      <c r="H107" s="6"/>
      <c r="I107" s="88"/>
      <c r="J107" s="6"/>
      <c r="K107" s="6"/>
    </row>
    <row r="108" spans="2:11" ht="156" x14ac:dyDescent="0.25">
      <c r="B108" s="1028"/>
      <c r="C108" s="95"/>
      <c r="D108" s="47" t="s">
        <v>846</v>
      </c>
      <c r="E108" s="6"/>
      <c r="F108" s="6"/>
      <c r="G108" s="6"/>
      <c r="H108" s="6"/>
      <c r="I108" s="88"/>
      <c r="J108" s="6"/>
      <c r="K108" s="6"/>
    </row>
    <row r="109" spans="2:11" ht="168" x14ac:dyDescent="0.25">
      <c r="B109" s="1028"/>
      <c r="C109" s="95"/>
      <c r="D109" s="47" t="s">
        <v>847</v>
      </c>
      <c r="E109" s="6"/>
      <c r="F109" s="6"/>
      <c r="G109" s="6"/>
      <c r="H109" s="6"/>
      <c r="I109" s="88"/>
      <c r="J109" s="6"/>
      <c r="K109" s="6"/>
    </row>
    <row r="110" spans="2:11" ht="108" x14ac:dyDescent="0.25">
      <c r="B110" s="1028"/>
      <c r="C110" s="95"/>
      <c r="D110" s="47" t="s">
        <v>848</v>
      </c>
      <c r="E110" s="6"/>
      <c r="F110" s="6"/>
      <c r="G110" s="6"/>
      <c r="H110" s="6"/>
      <c r="I110" s="88"/>
      <c r="J110" s="6"/>
      <c r="K110" s="6"/>
    </row>
    <row r="111" spans="2:11" ht="60.75" thickBot="1" x14ac:dyDescent="0.3">
      <c r="B111" s="1029"/>
      <c r="C111" s="3"/>
      <c r="D111" s="41" t="s">
        <v>849</v>
      </c>
      <c r="E111" s="6"/>
      <c r="F111" s="6"/>
      <c r="G111" s="6"/>
      <c r="H111" s="6"/>
      <c r="I111" s="88"/>
      <c r="J111" s="6"/>
      <c r="K111" s="6"/>
    </row>
    <row r="112" spans="2:11" ht="36" x14ac:dyDescent="0.25">
      <c r="B112" s="1027" t="s">
        <v>90</v>
      </c>
      <c r="C112" s="95"/>
      <c r="D112" s="54" t="s">
        <v>833</v>
      </c>
      <c r="E112" s="6"/>
      <c r="F112" s="6"/>
      <c r="G112" s="6"/>
      <c r="H112" s="6"/>
      <c r="I112" s="88"/>
      <c r="J112" s="6"/>
      <c r="K112" s="6"/>
    </row>
    <row r="113" spans="2:11" x14ac:dyDescent="0.25">
      <c r="B113" s="1028"/>
      <c r="C113" s="95"/>
      <c r="D113" s="17"/>
      <c r="E113" s="6"/>
      <c r="F113" s="6"/>
      <c r="G113" s="6"/>
      <c r="H113" s="6"/>
      <c r="I113" s="88"/>
      <c r="J113" s="6"/>
      <c r="K113" s="6"/>
    </row>
    <row r="114" spans="2:11" x14ac:dyDescent="0.25">
      <c r="B114" s="1028"/>
      <c r="C114" s="95"/>
      <c r="D114" s="47" t="s">
        <v>91</v>
      </c>
      <c r="E114" s="6"/>
      <c r="F114" s="6"/>
      <c r="G114" s="6"/>
      <c r="H114" s="6"/>
      <c r="I114" s="88"/>
      <c r="J114" s="6"/>
      <c r="K114" s="6"/>
    </row>
    <row r="115" spans="2:11" ht="24" x14ac:dyDescent="0.25">
      <c r="B115" s="1028"/>
      <c r="C115" s="95"/>
      <c r="D115" s="47" t="s">
        <v>850</v>
      </c>
      <c r="E115" s="6"/>
      <c r="F115" s="6"/>
      <c r="G115" s="6"/>
      <c r="H115" s="6"/>
      <c r="I115" s="88"/>
      <c r="J115" s="6"/>
      <c r="K115" s="6"/>
    </row>
    <row r="116" spans="2:11" ht="24" x14ac:dyDescent="0.25">
      <c r="B116" s="1028"/>
      <c r="C116" s="95"/>
      <c r="D116" s="47" t="s">
        <v>851</v>
      </c>
      <c r="E116" s="6"/>
      <c r="F116" s="6"/>
      <c r="G116" s="6"/>
      <c r="H116" s="6"/>
      <c r="I116" s="88"/>
      <c r="J116" s="6"/>
      <c r="K116" s="6"/>
    </row>
    <row r="117" spans="2:11" ht="60" x14ac:dyDescent="0.25">
      <c r="B117" s="1028"/>
      <c r="C117" s="95"/>
      <c r="D117" s="47" t="s">
        <v>852</v>
      </c>
      <c r="E117" s="6"/>
      <c r="F117" s="6"/>
      <c r="G117" s="6"/>
      <c r="H117" s="6"/>
      <c r="I117" s="88"/>
      <c r="J117" s="6"/>
      <c r="K117" s="6"/>
    </row>
    <row r="118" spans="2:11" ht="60" x14ac:dyDescent="0.25">
      <c r="B118" s="1028"/>
      <c r="C118" s="95"/>
      <c r="D118" s="47" t="s">
        <v>853</v>
      </c>
      <c r="E118" s="6"/>
      <c r="F118" s="6"/>
      <c r="G118" s="6"/>
      <c r="H118" s="6"/>
      <c r="I118" s="88"/>
      <c r="J118" s="6"/>
      <c r="K118" s="6"/>
    </row>
    <row r="119" spans="2:11" ht="60" x14ac:dyDescent="0.25">
      <c r="B119" s="1028"/>
      <c r="C119" s="95"/>
      <c r="D119" s="59" t="s">
        <v>854</v>
      </c>
      <c r="E119" s="6"/>
      <c r="F119" s="6"/>
      <c r="G119" s="6"/>
      <c r="H119" s="6"/>
      <c r="I119" s="88"/>
      <c r="J119" s="6"/>
      <c r="K119" s="6"/>
    </row>
    <row r="120" spans="2:11" ht="36" x14ac:dyDescent="0.25">
      <c r="B120" s="1028"/>
      <c r="C120" s="95"/>
      <c r="D120" s="47" t="s">
        <v>855</v>
      </c>
      <c r="E120" s="6"/>
      <c r="F120" s="6"/>
      <c r="G120" s="6"/>
      <c r="H120" s="6"/>
      <c r="I120" s="88"/>
      <c r="J120" s="6"/>
      <c r="K120" s="6"/>
    </row>
    <row r="121" spans="2:11" ht="36" x14ac:dyDescent="0.25">
      <c r="B121" s="1028"/>
      <c r="C121" s="95"/>
      <c r="D121" s="47" t="s">
        <v>856</v>
      </c>
      <c r="E121" s="6"/>
      <c r="F121" s="6"/>
      <c r="G121" s="6"/>
      <c r="H121" s="6"/>
      <c r="I121" s="88"/>
      <c r="J121" s="6"/>
      <c r="K121" s="6"/>
    </row>
    <row r="122" spans="2:11" ht="36" x14ac:dyDescent="0.25">
      <c r="B122" s="1028"/>
      <c r="C122" s="95"/>
      <c r="D122" s="47" t="s">
        <v>857</v>
      </c>
      <c r="E122" s="6"/>
      <c r="F122" s="6"/>
      <c r="G122" s="6"/>
      <c r="H122" s="6"/>
      <c r="I122" s="88"/>
      <c r="J122" s="6"/>
      <c r="K122" s="6"/>
    </row>
    <row r="123" spans="2:11" ht="36" x14ac:dyDescent="0.25">
      <c r="B123" s="1028"/>
      <c r="C123" s="95"/>
      <c r="D123" s="47" t="s">
        <v>858</v>
      </c>
      <c r="E123" s="6"/>
      <c r="F123" s="6"/>
      <c r="G123" s="6"/>
      <c r="H123" s="6"/>
      <c r="I123" s="88"/>
      <c r="J123" s="6"/>
      <c r="K123" s="6"/>
    </row>
    <row r="124" spans="2:11" ht="36.75" thickBot="1" x14ac:dyDescent="0.3">
      <c r="B124" s="1029"/>
      <c r="C124" s="3"/>
      <c r="D124" s="41" t="s">
        <v>859</v>
      </c>
      <c r="E124" s="6"/>
      <c r="F124" s="6"/>
      <c r="G124" s="6"/>
      <c r="H124" s="6"/>
      <c r="I124" s="88"/>
      <c r="J124" s="6"/>
      <c r="K124" s="6"/>
    </row>
    <row r="125" spans="2:11" x14ac:dyDescent="0.25">
      <c r="B125" s="6"/>
      <c r="D125" s="6"/>
      <c r="E125" s="6"/>
      <c r="F125" s="6"/>
      <c r="G125" s="6"/>
      <c r="H125" s="6"/>
      <c r="I125" s="88"/>
      <c r="J125" s="6"/>
      <c r="K125" s="6"/>
    </row>
    <row r="126" spans="2:11" x14ac:dyDescent="0.25">
      <c r="B126" s="6"/>
      <c r="D126" s="6"/>
      <c r="E126" s="6"/>
      <c r="F126" s="6"/>
      <c r="G126" s="6"/>
      <c r="H126" s="6"/>
      <c r="I126" s="88"/>
      <c r="J126" s="6"/>
      <c r="K126" s="6"/>
    </row>
    <row r="127" spans="2:11" x14ac:dyDescent="0.25">
      <c r="B127" s="6"/>
      <c r="D127" s="6"/>
      <c r="E127" s="6"/>
      <c r="F127" s="6"/>
      <c r="G127" s="6"/>
      <c r="H127" s="6"/>
      <c r="I127" s="88"/>
      <c r="J127" s="6"/>
      <c r="K127" s="6"/>
    </row>
    <row r="128" spans="2:11" x14ac:dyDescent="0.25">
      <c r="B128" s="6"/>
      <c r="D128" s="6"/>
      <c r="E128" s="6"/>
      <c r="F128" s="6"/>
      <c r="G128" s="6"/>
      <c r="H128" s="6"/>
      <c r="I128" s="88"/>
      <c r="J128" s="6"/>
      <c r="K128" s="6"/>
    </row>
    <row r="129" spans="2:11" x14ac:dyDescent="0.25">
      <c r="B129" s="6"/>
      <c r="D129" s="6"/>
      <c r="E129" s="6"/>
      <c r="F129" s="6"/>
      <c r="G129" s="6"/>
      <c r="H129" s="6"/>
      <c r="I129" s="88"/>
      <c r="J129" s="6"/>
      <c r="K129" s="6"/>
    </row>
    <row r="130" spans="2:11" x14ac:dyDescent="0.25">
      <c r="B130" s="6"/>
      <c r="D130" s="6"/>
      <c r="E130" s="6"/>
      <c r="F130" s="6"/>
      <c r="G130" s="6"/>
      <c r="H130" s="6"/>
      <c r="I130" s="88"/>
      <c r="J130" s="6"/>
      <c r="K130" s="6"/>
    </row>
    <row r="131" spans="2:11" x14ac:dyDescent="0.25">
      <c r="B131" s="6"/>
      <c r="D131" s="6"/>
      <c r="E131" s="6"/>
      <c r="F131" s="6"/>
      <c r="G131" s="6"/>
      <c r="H131" s="6"/>
      <c r="I131" s="88"/>
      <c r="J131" s="6"/>
      <c r="K131" s="6"/>
    </row>
    <row r="132" spans="2:11" x14ac:dyDescent="0.25">
      <c r="B132" s="6"/>
      <c r="D132" s="6"/>
      <c r="E132" s="6"/>
      <c r="F132" s="6"/>
      <c r="G132" s="6"/>
      <c r="H132" s="6"/>
      <c r="I132" s="88"/>
      <c r="J132" s="6"/>
      <c r="K132" s="6"/>
    </row>
    <row r="133" spans="2:11" x14ac:dyDescent="0.25">
      <c r="B133" s="6"/>
      <c r="D133" s="6"/>
      <c r="E133" s="6"/>
      <c r="F133" s="6"/>
      <c r="G133" s="6"/>
      <c r="H133" s="6"/>
      <c r="I133" s="88"/>
      <c r="J133" s="6"/>
      <c r="K133" s="6"/>
    </row>
    <row r="134" spans="2:11" x14ac:dyDescent="0.25">
      <c r="B134" s="6"/>
      <c r="D134" s="6"/>
      <c r="E134" s="6"/>
      <c r="F134" s="6"/>
      <c r="G134" s="6"/>
      <c r="H134" s="6"/>
      <c r="I134" s="88"/>
      <c r="J134" s="6"/>
      <c r="K134" s="6"/>
    </row>
    <row r="135" spans="2:11" x14ac:dyDescent="0.25">
      <c r="B135" s="6"/>
      <c r="D135" s="6"/>
      <c r="E135" s="6"/>
      <c r="F135" s="6"/>
      <c r="G135" s="6"/>
      <c r="H135" s="6"/>
      <c r="I135" s="88"/>
      <c r="J135" s="6"/>
      <c r="K135" s="6"/>
    </row>
    <row r="136" spans="2:11" x14ac:dyDescent="0.25">
      <c r="B136" s="6"/>
      <c r="D136" s="6"/>
      <c r="E136" s="6"/>
      <c r="F136" s="6"/>
      <c r="G136" s="6"/>
      <c r="H136" s="6"/>
      <c r="I136" s="88"/>
      <c r="J136" s="6"/>
      <c r="K136" s="6"/>
    </row>
    <row r="137" spans="2:11" x14ac:dyDescent="0.25">
      <c r="B137" s="6"/>
      <c r="D137" s="6"/>
      <c r="E137" s="6"/>
      <c r="F137" s="6"/>
      <c r="G137" s="6"/>
      <c r="H137" s="6"/>
      <c r="I137" s="88"/>
      <c r="J137" s="6"/>
      <c r="K137" s="6"/>
    </row>
    <row r="138" spans="2:11" x14ac:dyDescent="0.25">
      <c r="B138" s="6"/>
      <c r="D138" s="6"/>
      <c r="E138" s="6"/>
      <c r="F138" s="6"/>
      <c r="G138" s="6"/>
      <c r="H138" s="6"/>
      <c r="I138" s="88"/>
      <c r="J138" s="6"/>
      <c r="K138" s="6"/>
    </row>
    <row r="139" spans="2:11" x14ac:dyDescent="0.25">
      <c r="B139" s="6"/>
      <c r="D139" s="6"/>
      <c r="E139" s="6"/>
      <c r="F139" s="6"/>
      <c r="G139" s="6"/>
      <c r="H139" s="6"/>
      <c r="I139" s="88"/>
      <c r="J139" s="6"/>
      <c r="K139" s="6"/>
    </row>
    <row r="140" spans="2:11" x14ac:dyDescent="0.25">
      <c r="B140" s="6"/>
      <c r="D140" s="6"/>
      <c r="E140" s="6"/>
      <c r="F140" s="6"/>
      <c r="G140" s="6"/>
      <c r="H140" s="6"/>
      <c r="I140" s="88"/>
      <c r="J140" s="6"/>
      <c r="K140" s="6"/>
    </row>
    <row r="141" spans="2:11" x14ac:dyDescent="0.25">
      <c r="B141" s="6"/>
      <c r="D141" s="6"/>
      <c r="E141" s="6"/>
      <c r="F141" s="6"/>
      <c r="G141" s="6"/>
      <c r="H141" s="6"/>
      <c r="I141" s="88"/>
      <c r="J141" s="6"/>
      <c r="K141" s="6"/>
    </row>
    <row r="142" spans="2:11" x14ac:dyDescent="0.25">
      <c r="B142" s="6"/>
      <c r="D142" s="6"/>
      <c r="E142" s="6"/>
      <c r="F142" s="6"/>
      <c r="G142" s="6"/>
      <c r="H142" s="6"/>
      <c r="I142" s="88"/>
      <c r="J142" s="6"/>
      <c r="K142" s="6"/>
    </row>
    <row r="143" spans="2:11" x14ac:dyDescent="0.25">
      <c r="B143" s="6"/>
      <c r="D143" s="6"/>
      <c r="E143" s="6"/>
      <c r="F143" s="6"/>
      <c r="G143" s="6"/>
      <c r="H143" s="6"/>
      <c r="I143" s="88"/>
      <c r="J143" s="6"/>
      <c r="K143" s="6"/>
    </row>
    <row r="144" spans="2:11" x14ac:dyDescent="0.25">
      <c r="B144" s="6"/>
      <c r="D144" s="6"/>
      <c r="E144" s="6"/>
      <c r="F144" s="6"/>
      <c r="G144" s="6"/>
      <c r="H144" s="6"/>
      <c r="I144" s="88"/>
      <c r="J144" s="6"/>
      <c r="K144" s="6"/>
    </row>
    <row r="145" spans="2:11" x14ac:dyDescent="0.25">
      <c r="B145" s="6"/>
      <c r="D145" s="6"/>
      <c r="E145" s="6"/>
      <c r="F145" s="6"/>
      <c r="G145" s="6"/>
      <c r="H145" s="6"/>
      <c r="I145" s="88"/>
      <c r="J145" s="6"/>
      <c r="K145" s="6"/>
    </row>
    <row r="146" spans="2:11" x14ac:dyDescent="0.25">
      <c r="B146" s="6"/>
      <c r="D146" s="6"/>
      <c r="E146" s="6"/>
      <c r="F146" s="6"/>
      <c r="G146" s="6"/>
      <c r="H146" s="6"/>
      <c r="I146" s="88"/>
      <c r="J146" s="6"/>
      <c r="K146" s="6"/>
    </row>
    <row r="147" spans="2:11" x14ac:dyDescent="0.25">
      <c r="B147" s="6"/>
      <c r="D147" s="6"/>
      <c r="E147" s="6"/>
      <c r="F147" s="6"/>
      <c r="G147" s="6"/>
      <c r="H147" s="6"/>
      <c r="I147" s="88"/>
      <c r="J147" s="6"/>
      <c r="K147" s="6"/>
    </row>
    <row r="148" spans="2:11" x14ac:dyDescent="0.25">
      <c r="B148" s="6"/>
      <c r="D148" s="6"/>
      <c r="E148" s="6"/>
      <c r="F148" s="6"/>
      <c r="G148" s="6"/>
      <c r="H148" s="6"/>
      <c r="I148" s="88"/>
      <c r="J148" s="6"/>
      <c r="K148" s="6"/>
    </row>
    <row r="149" spans="2:11" x14ac:dyDescent="0.25">
      <c r="B149" s="6"/>
      <c r="D149" s="6"/>
      <c r="E149" s="6"/>
      <c r="F149" s="6"/>
      <c r="G149" s="6"/>
      <c r="H149" s="6"/>
      <c r="I149" s="88"/>
      <c r="J149" s="6"/>
      <c r="K149" s="6"/>
    </row>
    <row r="150" spans="2:11" x14ac:dyDescent="0.25">
      <c r="B150" s="6"/>
      <c r="D150" s="6"/>
      <c r="E150" s="6"/>
      <c r="F150" s="6"/>
      <c r="G150" s="6"/>
      <c r="H150" s="6"/>
      <c r="I150" s="88"/>
      <c r="J150" s="6"/>
      <c r="K150" s="6"/>
    </row>
    <row r="151" spans="2:11" x14ac:dyDescent="0.25">
      <c r="B151" s="6"/>
      <c r="D151" s="6"/>
      <c r="E151" s="6"/>
      <c r="F151" s="6"/>
      <c r="G151" s="6"/>
      <c r="H151" s="6"/>
      <c r="I151" s="88"/>
      <c r="J151" s="6"/>
      <c r="K151" s="6"/>
    </row>
    <row r="152" spans="2:11" x14ac:dyDescent="0.25">
      <c r="B152" s="6"/>
      <c r="D152" s="6"/>
      <c r="E152" s="6"/>
      <c r="F152" s="6"/>
      <c r="G152" s="6"/>
      <c r="H152" s="6"/>
      <c r="I152" s="88"/>
      <c r="J152" s="6"/>
      <c r="K152" s="6"/>
    </row>
    <row r="153" spans="2:11" x14ac:dyDescent="0.25">
      <c r="B153" s="6"/>
      <c r="D153" s="6"/>
      <c r="E153" s="6"/>
      <c r="F153" s="6"/>
      <c r="G153" s="6"/>
      <c r="H153" s="6"/>
      <c r="I153" s="88"/>
      <c r="J153" s="6"/>
      <c r="K153" s="6"/>
    </row>
    <row r="154" spans="2:11" x14ac:dyDescent="0.25">
      <c r="B154" s="6"/>
      <c r="D154" s="6"/>
      <c r="E154" s="6"/>
      <c r="F154" s="6"/>
      <c r="G154" s="6"/>
      <c r="H154" s="6"/>
      <c r="I154" s="88"/>
      <c r="J154" s="6"/>
      <c r="K154" s="6"/>
    </row>
    <row r="155" spans="2:11" x14ac:dyDescent="0.25">
      <c r="B155" s="6"/>
      <c r="D155" s="6"/>
      <c r="E155" s="6"/>
      <c r="F155" s="6"/>
      <c r="G155" s="6"/>
      <c r="H155" s="6"/>
      <c r="I155" s="88"/>
      <c r="J155" s="6"/>
      <c r="K155" s="6"/>
    </row>
    <row r="156" spans="2:11" x14ac:dyDescent="0.25">
      <c r="B156" s="6"/>
      <c r="D156" s="6"/>
      <c r="E156" s="6"/>
      <c r="F156" s="6"/>
      <c r="G156" s="6"/>
      <c r="H156" s="6"/>
      <c r="I156" s="88"/>
      <c r="J156" s="6"/>
      <c r="K156" s="6"/>
    </row>
    <row r="157" spans="2:11" x14ac:dyDescent="0.25">
      <c r="B157" s="6"/>
      <c r="D157" s="6"/>
      <c r="E157" s="6"/>
      <c r="F157" s="6"/>
      <c r="G157" s="6"/>
      <c r="H157" s="6"/>
      <c r="I157" s="88"/>
      <c r="J157" s="6"/>
      <c r="K157" s="6"/>
    </row>
    <row r="158" spans="2:11" x14ac:dyDescent="0.25">
      <c r="B158" s="6"/>
      <c r="D158" s="6"/>
      <c r="E158" s="6"/>
      <c r="F158" s="6"/>
      <c r="G158" s="6"/>
      <c r="H158" s="6"/>
      <c r="I158" s="88"/>
      <c r="J158" s="6"/>
      <c r="K158" s="6"/>
    </row>
    <row r="159" spans="2:11" x14ac:dyDescent="0.25">
      <c r="B159" s="6"/>
      <c r="D159" s="6"/>
      <c r="E159" s="6"/>
      <c r="F159" s="6"/>
      <c r="G159" s="6"/>
      <c r="H159" s="6"/>
      <c r="I159" s="88"/>
      <c r="J159" s="6"/>
      <c r="K159" s="6"/>
    </row>
    <row r="160" spans="2:11" x14ac:dyDescent="0.25">
      <c r="B160" s="6"/>
      <c r="D160" s="6"/>
      <c r="E160" s="6"/>
      <c r="F160" s="6"/>
      <c r="G160" s="6"/>
      <c r="H160" s="6"/>
      <c r="I160" s="88"/>
      <c r="J160" s="6"/>
      <c r="K160" s="6"/>
    </row>
    <row r="161" spans="2:11" x14ac:dyDescent="0.25">
      <c r="B161" s="6"/>
      <c r="D161" s="6"/>
      <c r="E161" s="6"/>
      <c r="F161" s="6"/>
      <c r="G161" s="6"/>
      <c r="H161" s="6"/>
      <c r="I161" s="88"/>
      <c r="J161" s="6"/>
      <c r="K161" s="6"/>
    </row>
    <row r="162" spans="2:11" x14ac:dyDescent="0.25">
      <c r="B162" s="6"/>
      <c r="D162" s="6"/>
      <c r="E162" s="6"/>
      <c r="F162" s="6"/>
      <c r="G162" s="6"/>
      <c r="H162" s="6"/>
      <c r="I162" s="88"/>
      <c r="J162" s="6"/>
      <c r="K162" s="6"/>
    </row>
    <row r="163" spans="2:11" x14ac:dyDescent="0.25">
      <c r="B163" s="6"/>
      <c r="D163" s="6"/>
      <c r="E163" s="6"/>
      <c r="F163" s="6"/>
      <c r="G163" s="6"/>
      <c r="H163" s="6"/>
      <c r="I163" s="88"/>
      <c r="J163" s="6"/>
      <c r="K163" s="6"/>
    </row>
    <row r="164" spans="2:11" x14ac:dyDescent="0.25">
      <c r="B164" s="6"/>
      <c r="D164" s="6"/>
      <c r="E164" s="6"/>
      <c r="F164" s="6"/>
      <c r="G164" s="6"/>
      <c r="H164" s="6"/>
      <c r="I164" s="88"/>
      <c r="J164" s="6"/>
      <c r="K164" s="6"/>
    </row>
    <row r="165" spans="2:11" x14ac:dyDescent="0.25">
      <c r="B165" s="6"/>
      <c r="D165" s="6"/>
      <c r="E165" s="6"/>
      <c r="F165" s="6"/>
      <c r="G165" s="6"/>
      <c r="H165" s="6"/>
      <c r="I165" s="88"/>
      <c r="J165" s="6"/>
      <c r="K165" s="6"/>
    </row>
    <row r="166" spans="2:11" x14ac:dyDescent="0.25">
      <c r="B166" s="6"/>
      <c r="D166" s="6"/>
      <c r="E166" s="6"/>
      <c r="F166" s="6"/>
      <c r="G166" s="6"/>
      <c r="H166" s="6"/>
      <c r="I166" s="88"/>
      <c r="J166" s="6"/>
      <c r="K166" s="6"/>
    </row>
    <row r="167" spans="2:11" x14ac:dyDescent="0.25">
      <c r="B167" s="6"/>
      <c r="D167" s="6"/>
      <c r="E167" s="6"/>
      <c r="F167" s="6"/>
      <c r="G167" s="6"/>
      <c r="H167" s="6"/>
      <c r="I167" s="88"/>
      <c r="J167" s="6"/>
      <c r="K167" s="6"/>
    </row>
    <row r="168" spans="2:11" x14ac:dyDescent="0.25">
      <c r="B168" s="6"/>
      <c r="D168" s="6"/>
      <c r="E168" s="6"/>
      <c r="F168" s="6"/>
      <c r="G168" s="6"/>
      <c r="H168" s="6"/>
      <c r="I168" s="88"/>
      <c r="J168" s="6"/>
      <c r="K168" s="6"/>
    </row>
    <row r="169" spans="2:11" x14ac:dyDescent="0.25">
      <c r="B169" s="6"/>
      <c r="D169" s="6"/>
      <c r="E169" s="6"/>
      <c r="F169" s="6"/>
      <c r="G169" s="6"/>
      <c r="H169" s="6"/>
      <c r="I169" s="88"/>
      <c r="J169" s="6"/>
      <c r="K169" s="6"/>
    </row>
    <row r="170" spans="2:11" x14ac:dyDescent="0.25">
      <c r="B170" s="6"/>
      <c r="D170" s="6"/>
      <c r="E170" s="6"/>
      <c r="F170" s="6"/>
      <c r="G170" s="6"/>
      <c r="H170" s="6"/>
      <c r="I170" s="88"/>
      <c r="J170" s="6"/>
      <c r="K170" s="6"/>
    </row>
    <row r="171" spans="2:11" x14ac:dyDescent="0.25">
      <c r="B171" s="6"/>
      <c r="D171" s="6"/>
      <c r="E171" s="6"/>
      <c r="F171" s="6"/>
      <c r="G171" s="6"/>
      <c r="H171" s="6"/>
      <c r="I171" s="88"/>
      <c r="J171" s="6"/>
      <c r="K171" s="6"/>
    </row>
    <row r="172" spans="2:11" x14ac:dyDescent="0.25">
      <c r="B172" s="6"/>
      <c r="D172" s="6"/>
      <c r="E172" s="6"/>
      <c r="F172" s="6"/>
      <c r="G172" s="6"/>
      <c r="H172" s="6"/>
      <c r="I172" s="88"/>
      <c r="J172" s="6"/>
      <c r="K172" s="6"/>
    </row>
    <row r="173" spans="2:11" x14ac:dyDescent="0.25">
      <c r="B173" s="6"/>
      <c r="D173" s="6"/>
      <c r="E173" s="6"/>
      <c r="F173" s="6"/>
      <c r="G173" s="6"/>
      <c r="H173" s="6"/>
      <c r="I173" s="88"/>
      <c r="J173" s="6"/>
      <c r="K173" s="6"/>
    </row>
    <row r="174" spans="2:11" x14ac:dyDescent="0.25">
      <c r="B174" s="6"/>
      <c r="D174" s="6"/>
      <c r="E174" s="6"/>
      <c r="F174" s="6"/>
      <c r="G174" s="6"/>
      <c r="H174" s="6"/>
      <c r="I174" s="88"/>
      <c r="J174" s="6"/>
      <c r="K174" s="6"/>
    </row>
    <row r="175" spans="2:11" x14ac:dyDescent="0.25">
      <c r="B175" s="6"/>
      <c r="D175" s="6"/>
      <c r="E175" s="6"/>
      <c r="F175" s="6"/>
      <c r="G175" s="6"/>
      <c r="H175" s="6"/>
      <c r="I175" s="88"/>
      <c r="J175" s="6"/>
      <c r="K175" s="6"/>
    </row>
    <row r="176" spans="2:11" x14ac:dyDescent="0.25">
      <c r="B176" s="6"/>
      <c r="D176" s="6"/>
      <c r="E176" s="6"/>
      <c r="F176" s="6"/>
      <c r="G176" s="6"/>
      <c r="H176" s="6"/>
      <c r="I176" s="88"/>
      <c r="J176" s="6"/>
      <c r="K176" s="6"/>
    </row>
    <row r="177" spans="2:11" x14ac:dyDescent="0.25">
      <c r="B177" s="6"/>
      <c r="D177" s="6"/>
      <c r="E177" s="6"/>
      <c r="F177" s="6"/>
      <c r="G177" s="6"/>
      <c r="H177" s="6"/>
      <c r="I177" s="88"/>
      <c r="J177" s="6"/>
      <c r="K177" s="6"/>
    </row>
    <row r="178" spans="2:11" x14ac:dyDescent="0.25">
      <c r="B178" s="6"/>
      <c r="D178" s="6"/>
      <c r="E178" s="6"/>
      <c r="F178" s="6"/>
      <c r="G178" s="6"/>
      <c r="H178" s="6"/>
      <c r="I178" s="88"/>
      <c r="J178" s="6"/>
      <c r="K178" s="6"/>
    </row>
    <row r="179" spans="2:11" x14ac:dyDescent="0.25">
      <c r="B179" s="6"/>
      <c r="D179" s="6"/>
      <c r="E179" s="6"/>
      <c r="F179" s="6"/>
      <c r="G179" s="6"/>
      <c r="H179" s="6"/>
      <c r="I179" s="88"/>
      <c r="J179" s="6"/>
      <c r="K179" s="6"/>
    </row>
    <row r="180" spans="2:11" x14ac:dyDescent="0.25">
      <c r="B180" s="6"/>
      <c r="D180" s="6"/>
      <c r="E180" s="6"/>
      <c r="F180" s="6"/>
      <c r="G180" s="6"/>
      <c r="H180" s="6"/>
      <c r="I180" s="88"/>
      <c r="J180" s="6"/>
      <c r="K180" s="6"/>
    </row>
    <row r="181" spans="2:11" x14ac:dyDescent="0.25">
      <c r="B181" s="6"/>
      <c r="D181" s="6"/>
      <c r="E181" s="6"/>
      <c r="F181" s="6"/>
      <c r="G181" s="6"/>
      <c r="H181" s="6"/>
      <c r="I181" s="88"/>
      <c r="J181" s="6"/>
      <c r="K181" s="6"/>
    </row>
    <row r="182" spans="2:11" x14ac:dyDescent="0.25">
      <c r="B182" s="6"/>
      <c r="D182" s="6"/>
      <c r="E182" s="6"/>
      <c r="F182" s="6"/>
      <c r="G182" s="6"/>
      <c r="H182" s="6"/>
      <c r="I182" s="88"/>
      <c r="J182" s="6"/>
      <c r="K182" s="6"/>
    </row>
    <row r="183" spans="2:11" x14ac:dyDescent="0.25">
      <c r="B183" s="6"/>
      <c r="D183" s="6"/>
      <c r="E183" s="6"/>
      <c r="F183" s="6"/>
      <c r="G183" s="6"/>
      <c r="H183" s="6"/>
      <c r="I183" s="88"/>
      <c r="J183" s="6"/>
      <c r="K183" s="6"/>
    </row>
    <row r="184" spans="2:11" x14ac:dyDescent="0.25">
      <c r="B184" s="6"/>
      <c r="D184" s="6"/>
      <c r="E184" s="6"/>
      <c r="F184" s="6"/>
      <c r="G184" s="6"/>
      <c r="H184" s="6"/>
      <c r="I184" s="88"/>
      <c r="J184" s="6"/>
      <c r="K184" s="6"/>
    </row>
    <row r="185" spans="2:11" x14ac:dyDescent="0.25">
      <c r="B185" s="6"/>
      <c r="D185" s="6"/>
      <c r="E185" s="6"/>
      <c r="F185" s="6"/>
      <c r="G185" s="6"/>
      <c r="H185" s="6"/>
      <c r="I185" s="88"/>
      <c r="J185" s="6"/>
      <c r="K185" s="6"/>
    </row>
    <row r="186" spans="2:11" x14ac:dyDescent="0.25">
      <c r="B186" s="6"/>
      <c r="D186" s="6"/>
      <c r="E186" s="6"/>
      <c r="F186" s="6"/>
      <c r="G186" s="6"/>
      <c r="H186" s="6"/>
      <c r="I186" s="88"/>
      <c r="J186" s="6"/>
      <c r="K186" s="6"/>
    </row>
    <row r="187" spans="2:11" x14ac:dyDescent="0.25">
      <c r="B187" s="6"/>
      <c r="D187" s="6"/>
      <c r="E187" s="6"/>
      <c r="F187" s="6"/>
      <c r="G187" s="6"/>
      <c r="H187" s="6"/>
      <c r="I187" s="88"/>
      <c r="J187" s="6"/>
      <c r="K187" s="6"/>
    </row>
    <row r="188" spans="2:11" x14ac:dyDescent="0.25">
      <c r="B188" s="6"/>
      <c r="D188" s="6"/>
      <c r="E188" s="6"/>
      <c r="F188" s="6"/>
      <c r="G188" s="6"/>
      <c r="H188" s="6"/>
      <c r="I188" s="88"/>
      <c r="J188" s="6"/>
      <c r="K188" s="6"/>
    </row>
    <row r="189" spans="2:11" x14ac:dyDescent="0.25">
      <c r="B189" s="6"/>
      <c r="D189" s="6"/>
      <c r="E189" s="6"/>
      <c r="F189" s="6"/>
      <c r="G189" s="6"/>
      <c r="H189" s="6"/>
      <c r="I189" s="88"/>
      <c r="J189" s="6"/>
      <c r="K189" s="6"/>
    </row>
  </sheetData>
  <sheetProtection insertColumns="0" insertRows="0"/>
  <mergeCells count="37">
    <mergeCell ref="A1:P1"/>
    <mergeCell ref="A2:P2"/>
    <mergeCell ref="A3:P3"/>
    <mergeCell ref="A4:D4"/>
    <mergeCell ref="A5:P5"/>
    <mergeCell ref="B86:D87"/>
    <mergeCell ref="D61:I61"/>
    <mergeCell ref="B63:E63"/>
    <mergeCell ref="B64:B70"/>
    <mergeCell ref="B72:E72"/>
    <mergeCell ref="B73:B79"/>
    <mergeCell ref="D38:I38"/>
    <mergeCell ref="D43:I43"/>
    <mergeCell ref="D44:I44"/>
    <mergeCell ref="D45:I45"/>
    <mergeCell ref="D60:I60"/>
    <mergeCell ref="D37:I37"/>
    <mergeCell ref="B91:B92"/>
    <mergeCell ref="B93:B103"/>
    <mergeCell ref="B105:B111"/>
    <mergeCell ref="B112:B124"/>
    <mergeCell ref="B15:B49"/>
    <mergeCell ref="D15:I15"/>
    <mergeCell ref="D16:I16"/>
    <mergeCell ref="D17:I17"/>
    <mergeCell ref="D22:I22"/>
    <mergeCell ref="D23:I23"/>
    <mergeCell ref="D24:I24"/>
    <mergeCell ref="D29:I29"/>
    <mergeCell ref="D30:I30"/>
    <mergeCell ref="D31:I31"/>
    <mergeCell ref="D36:I36"/>
    <mergeCell ref="B10:D10"/>
    <mergeCell ref="F10:S10"/>
    <mergeCell ref="F11:S11"/>
    <mergeCell ref="E12:R12"/>
    <mergeCell ref="E13:R13"/>
  </mergeCells>
  <conditionalFormatting sqref="F10">
    <cfRule type="notContainsBlanks" dxfId="42" priority="4">
      <formula>LEN(TRIM(F10))&gt;0</formula>
    </cfRule>
  </conditionalFormatting>
  <conditionalFormatting sqref="F11:S11">
    <cfRule type="expression" dxfId="41" priority="2">
      <formula>E11="NO SE REPORTA"</formula>
    </cfRule>
    <cfRule type="expression" dxfId="40" priority="3">
      <formula>E10="NO APLICA"</formula>
    </cfRule>
  </conditionalFormatting>
  <conditionalFormatting sqref="E12:R12">
    <cfRule type="expression" dxfId="39" priority="1">
      <formula>E11="SI SE REPORTA"</formula>
    </cfRule>
  </conditionalFormatting>
  <dataValidations xWindow="979" yWindow="476" count="4">
    <dataValidation type="whole" operator="greaterThanOrEqual" allowBlank="1" showErrorMessage="1" errorTitle="ERROR" error="Escriba un número igual o mayor que 0" promptTitle="ERROR" prompt="Escriba un número igual o mayor que 0" sqref="E19:H20 E26:H27 E33:H34 E40:H41 E47:H48">
      <formula1>0</formula1>
    </dataValidation>
    <dataValidation allowBlank="1" showInputMessage="1" showErrorMessage="1" sqref="E49:H49 E52:E57 I47:I49 F57:G57 E21:H21 I26:I28 E28:H28 E35:I35 I33:I34 I40:I42 E42:H42 G52:G56"/>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G52 G54 E52 E54" evalError="1"/>
  </ignoredError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97"/>
  <sheetViews>
    <sheetView showGridLines="0" topLeftCell="A34" zoomScale="98" zoomScaleNormal="98" workbookViewId="0">
      <selection activeCell="E74" sqref="E74"/>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 min="9" max="9" width="11.5703125" style="14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881</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88"/>
      <c r="J6" s="6"/>
      <c r="K6" s="6"/>
    </row>
    <row r="7" spans="1:21" ht="15.75" thickBot="1" x14ac:dyDescent="0.3">
      <c r="B7" s="76"/>
      <c r="C7" s="78"/>
      <c r="D7" s="6"/>
      <c r="E7" s="18"/>
      <c r="F7" s="6" t="s">
        <v>129</v>
      </c>
      <c r="G7" s="6"/>
      <c r="H7" s="6"/>
      <c r="I7" s="88"/>
      <c r="J7" s="6"/>
      <c r="K7" s="6"/>
    </row>
    <row r="8" spans="1:21" ht="15.75" thickBot="1" x14ac:dyDescent="0.3">
      <c r="B8" s="180" t="s">
        <v>1183</v>
      </c>
      <c r="C8" s="224">
        <v>2020</v>
      </c>
      <c r="D8" s="229">
        <f>IF(E10="NO APLICA","NO APLICA",IF(E11="NO SE REPORTA","SIN INFORMACION",+G122))</f>
        <v>0.29444444444444445</v>
      </c>
      <c r="E8" s="225"/>
      <c r="F8" s="6" t="s">
        <v>130</v>
      </c>
      <c r="G8" s="6"/>
      <c r="H8" s="6"/>
      <c r="I8" s="88"/>
      <c r="J8" s="6"/>
      <c r="K8" s="6"/>
    </row>
    <row r="9" spans="1:21" x14ac:dyDescent="0.25">
      <c r="A9" s="248"/>
      <c r="B9" s="513" t="s">
        <v>1184</v>
      </c>
      <c r="C9" s="307"/>
      <c r="D9" s="251"/>
      <c r="E9" s="251"/>
      <c r="F9" s="251"/>
      <c r="G9" s="251"/>
      <c r="H9" s="251"/>
      <c r="I9" s="268"/>
      <c r="J9" s="251"/>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307"/>
      <c r="D14" s="251"/>
      <c r="E14" s="251"/>
      <c r="F14" s="251"/>
      <c r="G14" s="251"/>
      <c r="H14" s="251"/>
      <c r="I14" s="268"/>
      <c r="J14" s="251"/>
      <c r="K14" s="6"/>
    </row>
    <row r="15" spans="1:21" x14ac:dyDescent="0.25">
      <c r="A15" s="248"/>
      <c r="B15" s="970" t="s">
        <v>2</v>
      </c>
      <c r="C15" s="271"/>
      <c r="D15" s="952" t="s">
        <v>3</v>
      </c>
      <c r="E15" s="953"/>
      <c r="F15" s="953"/>
      <c r="G15" s="953"/>
      <c r="H15" s="953"/>
      <c r="I15" s="954"/>
      <c r="J15" s="251"/>
      <c r="K15" s="6"/>
    </row>
    <row r="16" spans="1:21" x14ac:dyDescent="0.25">
      <c r="A16" s="248"/>
      <c r="B16" s="971"/>
      <c r="C16" s="279"/>
      <c r="D16" s="1174" t="s">
        <v>899</v>
      </c>
      <c r="E16" s="1175"/>
      <c r="F16" s="1175"/>
      <c r="G16" s="1175"/>
      <c r="H16" s="1175"/>
      <c r="I16" s="1176"/>
      <c r="J16" s="251"/>
      <c r="K16" s="6"/>
    </row>
    <row r="17" spans="1:11" ht="15.75" thickBot="1" x14ac:dyDescent="0.3">
      <c r="A17" s="248"/>
      <c r="B17" s="971"/>
      <c r="C17" s="279"/>
      <c r="D17" s="958"/>
      <c r="E17" s="1003"/>
      <c r="F17" s="1003"/>
      <c r="G17" s="1003"/>
      <c r="H17" s="1003"/>
      <c r="I17" s="960"/>
      <c r="J17" s="251"/>
      <c r="K17" s="6"/>
    </row>
    <row r="18" spans="1:11" ht="36.75" thickBot="1" x14ac:dyDescent="0.3">
      <c r="A18" s="248"/>
      <c r="B18" s="971"/>
      <c r="C18" s="275"/>
      <c r="D18" s="425" t="s">
        <v>1857</v>
      </c>
      <c r="E18" s="155">
        <v>98</v>
      </c>
      <c r="F18" s="251"/>
      <c r="G18" s="251"/>
      <c r="H18" s="251"/>
      <c r="I18" s="451"/>
      <c r="J18" s="251"/>
      <c r="K18" s="6"/>
    </row>
    <row r="19" spans="1:11" ht="36.75" thickBot="1" x14ac:dyDescent="0.3">
      <c r="A19" s="248"/>
      <c r="B19" s="971"/>
      <c r="C19" s="275"/>
      <c r="D19" s="430" t="s">
        <v>900</v>
      </c>
      <c r="E19" s="155">
        <v>98</v>
      </c>
      <c r="F19" s="251"/>
      <c r="G19" s="251"/>
      <c r="H19" s="251"/>
      <c r="I19" s="451"/>
      <c r="J19" s="251"/>
      <c r="K19" s="6"/>
    </row>
    <row r="20" spans="1:11" ht="15.75" thickBot="1" x14ac:dyDescent="0.3">
      <c r="A20" s="248"/>
      <c r="B20" s="971"/>
      <c r="C20" s="279"/>
      <c r="D20" s="982"/>
      <c r="E20" s="983"/>
      <c r="F20" s="983"/>
      <c r="G20" s="983"/>
      <c r="H20" s="983"/>
      <c r="I20" s="984"/>
      <c r="J20" s="251"/>
      <c r="K20" s="6"/>
    </row>
    <row r="21" spans="1:11" ht="15.75" thickBot="1" x14ac:dyDescent="0.3">
      <c r="A21" s="248"/>
      <c r="B21" s="971"/>
      <c r="C21" s="275"/>
      <c r="D21" s="425" t="s">
        <v>150</v>
      </c>
      <c r="E21" s="283" t="s">
        <v>20</v>
      </c>
      <c r="F21" s="283" t="s">
        <v>21</v>
      </c>
      <c r="G21" s="283" t="s">
        <v>22</v>
      </c>
      <c r="H21" s="283" t="s">
        <v>23</v>
      </c>
      <c r="I21" s="320" t="s">
        <v>151</v>
      </c>
      <c r="J21" s="251"/>
      <c r="K21" s="6"/>
    </row>
    <row r="22" spans="1:11" ht="24.75" thickBot="1" x14ac:dyDescent="0.3">
      <c r="A22" s="248"/>
      <c r="B22" s="971"/>
      <c r="C22" s="275"/>
      <c r="D22" s="430" t="s">
        <v>901</v>
      </c>
      <c r="E22" s="155">
        <v>63</v>
      </c>
      <c r="F22" s="155"/>
      <c r="G22" s="155"/>
      <c r="H22" s="155"/>
      <c r="I22" s="452">
        <f>SUM(E22:H22)</f>
        <v>63</v>
      </c>
      <c r="J22" s="251"/>
      <c r="K22" s="6"/>
    </row>
    <row r="23" spans="1:11" ht="24.75" thickBot="1" x14ac:dyDescent="0.3">
      <c r="A23" s="248"/>
      <c r="B23" s="971"/>
      <c r="C23" s="275"/>
      <c r="D23" s="430" t="s">
        <v>902</v>
      </c>
      <c r="E23" s="155">
        <v>63</v>
      </c>
      <c r="F23" s="155"/>
      <c r="G23" s="155"/>
      <c r="H23" s="155"/>
      <c r="I23" s="452">
        <f>SUM(E23:H23)</f>
        <v>63</v>
      </c>
      <c r="J23" s="251"/>
      <c r="K23" s="6"/>
    </row>
    <row r="24" spans="1:11" ht="24.75" thickBot="1" x14ac:dyDescent="0.3">
      <c r="A24" s="248"/>
      <c r="B24" s="971"/>
      <c r="C24" s="275"/>
      <c r="D24" s="430" t="s">
        <v>903</v>
      </c>
      <c r="E24" s="198">
        <f>+E23/E22</f>
        <v>1</v>
      </c>
      <c r="F24" s="198" t="e">
        <f>+F23/F22</f>
        <v>#DIV/0!</v>
      </c>
      <c r="G24" s="198" t="e">
        <f>+G23/G22</f>
        <v>#DIV/0!</v>
      </c>
      <c r="H24" s="198" t="e">
        <f>+H23/H22</f>
        <v>#DIV/0!</v>
      </c>
      <c r="I24" s="198">
        <f>+I23/I22</f>
        <v>1</v>
      </c>
      <c r="J24" s="251"/>
      <c r="K24" s="6"/>
    </row>
    <row r="25" spans="1:11" x14ac:dyDescent="0.25">
      <c r="A25" s="248"/>
      <c r="B25" s="971"/>
      <c r="C25" s="279"/>
      <c r="D25" s="952" t="s">
        <v>904</v>
      </c>
      <c r="E25" s="953"/>
      <c r="F25" s="953"/>
      <c r="G25" s="953"/>
      <c r="H25" s="953"/>
      <c r="I25" s="954"/>
      <c r="J25" s="251"/>
      <c r="K25" s="6"/>
    </row>
    <row r="26" spans="1:11" ht="15.75" thickBot="1" x14ac:dyDescent="0.3">
      <c r="A26" s="248"/>
      <c r="B26" s="971"/>
      <c r="C26" s="279"/>
      <c r="D26" s="958"/>
      <c r="E26" s="1003"/>
      <c r="F26" s="1003"/>
      <c r="G26" s="1003"/>
      <c r="H26" s="1003"/>
      <c r="I26" s="960"/>
      <c r="J26" s="251"/>
      <c r="K26" s="6"/>
    </row>
    <row r="27" spans="1:11" ht="24" x14ac:dyDescent="0.25">
      <c r="A27" s="248"/>
      <c r="B27" s="971"/>
      <c r="C27" s="275"/>
      <c r="D27" s="954" t="s">
        <v>905</v>
      </c>
      <c r="E27" s="970" t="s">
        <v>906</v>
      </c>
      <c r="F27" s="970" t="s">
        <v>907</v>
      </c>
      <c r="G27" s="970" t="s">
        <v>908</v>
      </c>
      <c r="H27" s="423" t="s">
        <v>909</v>
      </c>
      <c r="I27" s="451"/>
      <c r="J27" s="251"/>
      <c r="K27" s="6"/>
    </row>
    <row r="28" spans="1:11" ht="15.75" thickBot="1" x14ac:dyDescent="0.3">
      <c r="A28" s="248"/>
      <c r="B28" s="971"/>
      <c r="C28" s="275"/>
      <c r="D28" s="984"/>
      <c r="E28" s="972"/>
      <c r="F28" s="972"/>
      <c r="G28" s="972"/>
      <c r="H28" s="430" t="s">
        <v>910</v>
      </c>
      <c r="I28" s="451"/>
      <c r="J28" s="251"/>
      <c r="K28" s="6"/>
    </row>
    <row r="29" spans="1:11" ht="15.75" thickBot="1" x14ac:dyDescent="0.3">
      <c r="A29" s="248"/>
      <c r="B29" s="971"/>
      <c r="C29" s="275"/>
      <c r="D29" s="31" t="s">
        <v>2059</v>
      </c>
      <c r="E29" s="155">
        <v>74</v>
      </c>
      <c r="F29" s="155">
        <v>74</v>
      </c>
      <c r="G29" s="155">
        <v>74</v>
      </c>
      <c r="H29" s="155">
        <v>74</v>
      </c>
      <c r="I29" s="451"/>
      <c r="J29" s="251"/>
      <c r="K29" s="6"/>
    </row>
    <row r="30" spans="1:11" ht="15.75" thickBot="1" x14ac:dyDescent="0.3">
      <c r="A30" s="248"/>
      <c r="B30" s="971"/>
      <c r="C30" s="275"/>
      <c r="D30" s="31" t="s">
        <v>1105</v>
      </c>
      <c r="E30" s="155"/>
      <c r="F30" s="155"/>
      <c r="G30" s="155"/>
      <c r="H30" s="155"/>
      <c r="I30" s="451"/>
      <c r="J30" s="251"/>
      <c r="K30" s="6"/>
    </row>
    <row r="31" spans="1:11" ht="15.75" thickBot="1" x14ac:dyDescent="0.3">
      <c r="A31" s="248"/>
      <c r="B31" s="971"/>
      <c r="C31" s="275"/>
      <c r="D31" s="31" t="s">
        <v>2060</v>
      </c>
      <c r="E31" s="155">
        <v>3</v>
      </c>
      <c r="F31" s="155">
        <v>3</v>
      </c>
      <c r="G31" s="155">
        <v>3</v>
      </c>
      <c r="H31" s="155"/>
      <c r="I31" s="451"/>
      <c r="J31" s="251"/>
      <c r="K31" s="6"/>
    </row>
    <row r="32" spans="1:11" s="416" customFormat="1" ht="15.75" thickBot="1" x14ac:dyDescent="0.3">
      <c r="A32" s="248"/>
      <c r="B32" s="971"/>
      <c r="C32" s="275"/>
      <c r="D32" s="31" t="s">
        <v>2061</v>
      </c>
      <c r="E32" s="155">
        <v>4</v>
      </c>
      <c r="F32" s="155">
        <v>4</v>
      </c>
      <c r="G32" s="155">
        <v>4</v>
      </c>
      <c r="H32" s="155"/>
      <c r="I32" s="451"/>
      <c r="J32" s="251"/>
      <c r="K32" s="6"/>
    </row>
    <row r="33" spans="1:11" s="416" customFormat="1" ht="15.75" thickBot="1" x14ac:dyDescent="0.3">
      <c r="A33" s="248"/>
      <c r="B33" s="971"/>
      <c r="C33" s="275"/>
      <c r="D33" s="31" t="s">
        <v>2062</v>
      </c>
      <c r="E33" s="155">
        <v>2</v>
      </c>
      <c r="F33" s="155">
        <v>2</v>
      </c>
      <c r="G33" s="155">
        <v>2</v>
      </c>
      <c r="H33" s="155"/>
      <c r="I33" s="451"/>
      <c r="J33" s="251"/>
      <c r="K33" s="6"/>
    </row>
    <row r="34" spans="1:11" s="416" customFormat="1" ht="15.75" thickBot="1" x14ac:dyDescent="0.3">
      <c r="A34" s="248"/>
      <c r="B34" s="971"/>
      <c r="C34" s="275"/>
      <c r="D34" s="31" t="s">
        <v>2063</v>
      </c>
      <c r="E34" s="155">
        <v>3</v>
      </c>
      <c r="F34" s="155">
        <v>3</v>
      </c>
      <c r="G34" s="155">
        <v>3</v>
      </c>
      <c r="H34" s="155"/>
      <c r="I34" s="451"/>
      <c r="J34" s="251"/>
      <c r="K34" s="6"/>
    </row>
    <row r="35" spans="1:11" s="416" customFormat="1" ht="15.75" thickBot="1" x14ac:dyDescent="0.3">
      <c r="A35" s="248"/>
      <c r="B35" s="971"/>
      <c r="C35" s="275"/>
      <c r="D35" s="31" t="s">
        <v>2064</v>
      </c>
      <c r="E35" s="155">
        <v>5</v>
      </c>
      <c r="F35" s="155">
        <v>5</v>
      </c>
      <c r="G35" s="155">
        <v>5</v>
      </c>
      <c r="H35" s="155">
        <v>5</v>
      </c>
      <c r="I35" s="451"/>
      <c r="J35" s="251"/>
      <c r="K35" s="6"/>
    </row>
    <row r="36" spans="1:11" s="416" customFormat="1" ht="15.75" thickBot="1" x14ac:dyDescent="0.3">
      <c r="A36" s="248"/>
      <c r="B36" s="971"/>
      <c r="C36" s="275"/>
      <c r="D36" s="31" t="s">
        <v>2065</v>
      </c>
      <c r="E36" s="155">
        <v>5</v>
      </c>
      <c r="F36" s="155">
        <v>5</v>
      </c>
      <c r="G36" s="155">
        <v>5</v>
      </c>
      <c r="H36" s="155"/>
      <c r="I36" s="451"/>
      <c r="J36" s="251"/>
      <c r="K36" s="6"/>
    </row>
    <row r="37" spans="1:11" s="416" customFormat="1" ht="15.75" thickBot="1" x14ac:dyDescent="0.3">
      <c r="A37" s="248"/>
      <c r="B37" s="971"/>
      <c r="C37" s="275"/>
      <c r="D37" s="31" t="s">
        <v>2066</v>
      </c>
      <c r="E37" s="155">
        <v>10</v>
      </c>
      <c r="F37" s="155">
        <v>10</v>
      </c>
      <c r="G37" s="155">
        <v>1</v>
      </c>
      <c r="H37" s="155"/>
      <c r="I37" s="451"/>
      <c r="J37" s="251"/>
      <c r="K37" s="6"/>
    </row>
    <row r="38" spans="1:11" s="416" customFormat="1" ht="15.75" thickBot="1" x14ac:dyDescent="0.3">
      <c r="A38" s="248"/>
      <c r="B38" s="971"/>
      <c r="C38" s="275"/>
      <c r="D38" s="31"/>
      <c r="E38" s="155"/>
      <c r="F38" s="155"/>
      <c r="G38" s="155"/>
      <c r="H38" s="155"/>
      <c r="I38" s="451"/>
      <c r="J38" s="251"/>
      <c r="K38" s="6"/>
    </row>
    <row r="39" spans="1:11" s="416" customFormat="1" ht="15.75" thickBot="1" x14ac:dyDescent="0.3">
      <c r="A39" s="248"/>
      <c r="B39" s="971"/>
      <c r="C39" s="275"/>
      <c r="D39" s="31"/>
      <c r="E39" s="155"/>
      <c r="F39" s="155"/>
      <c r="G39" s="155"/>
      <c r="H39" s="155"/>
      <c r="I39" s="451"/>
      <c r="J39" s="251"/>
      <c r="K39" s="6"/>
    </row>
    <row r="40" spans="1:11" ht="15.75" thickBot="1" x14ac:dyDescent="0.3">
      <c r="A40" s="248"/>
      <c r="B40" s="971"/>
      <c r="C40" s="275"/>
      <c r="D40" s="31"/>
      <c r="E40" s="155"/>
      <c r="F40" s="155"/>
      <c r="G40" s="155"/>
      <c r="H40" s="155"/>
      <c r="I40" s="451"/>
      <c r="J40" s="251"/>
      <c r="K40" s="6"/>
    </row>
    <row r="41" spans="1:11" ht="15.75" thickBot="1" x14ac:dyDescent="0.3">
      <c r="A41" s="248"/>
      <c r="B41" s="971"/>
      <c r="C41" s="275"/>
      <c r="D41" s="430" t="s">
        <v>151</v>
      </c>
      <c r="E41" s="453">
        <f>SUM(E29:E40)</f>
        <v>106</v>
      </c>
      <c r="F41" s="453">
        <f>SUM(F29:F40)</f>
        <v>106</v>
      </c>
      <c r="G41" s="453">
        <f>SUM(G29:G40)</f>
        <v>97</v>
      </c>
      <c r="H41" s="453">
        <f>SUM(H29:H40)</f>
        <v>79</v>
      </c>
      <c r="I41" s="451"/>
      <c r="J41" s="251"/>
      <c r="K41" s="6"/>
    </row>
    <row r="42" spans="1:11" x14ac:dyDescent="0.25">
      <c r="A42" s="248"/>
      <c r="B42" s="971"/>
      <c r="C42" s="279"/>
      <c r="D42" s="958"/>
      <c r="E42" s="1003"/>
      <c r="F42" s="1003"/>
      <c r="G42" s="1003"/>
      <c r="H42" s="1003"/>
      <c r="I42" s="960"/>
      <c r="J42" s="251"/>
      <c r="K42" s="6"/>
    </row>
    <row r="43" spans="1:11" x14ac:dyDescent="0.25">
      <c r="A43" s="248"/>
      <c r="B43" s="971"/>
      <c r="C43" s="279"/>
      <c r="D43" s="1174" t="s">
        <v>911</v>
      </c>
      <c r="E43" s="1175"/>
      <c r="F43" s="1175"/>
      <c r="G43" s="1175"/>
      <c r="H43" s="1175"/>
      <c r="I43" s="1176"/>
      <c r="J43" s="251"/>
      <c r="K43" s="6"/>
    </row>
    <row r="44" spans="1:11" ht="15.75" thickBot="1" x14ac:dyDescent="0.3">
      <c r="A44" s="248"/>
      <c r="B44" s="971"/>
      <c r="C44" s="279"/>
      <c r="D44" s="958"/>
      <c r="E44" s="1003"/>
      <c r="F44" s="1003"/>
      <c r="G44" s="1003"/>
      <c r="H44" s="1003"/>
      <c r="I44" s="960"/>
      <c r="J44" s="251"/>
      <c r="K44" s="6"/>
    </row>
    <row r="45" spans="1:11" ht="15.75" thickBot="1" x14ac:dyDescent="0.3">
      <c r="A45" s="248"/>
      <c r="B45" s="971"/>
      <c r="C45" s="275"/>
      <c r="D45" s="425" t="s">
        <v>150</v>
      </c>
      <c r="E45" s="283" t="s">
        <v>912</v>
      </c>
      <c r="F45" s="251"/>
      <c r="G45" s="251"/>
      <c r="H45" s="251"/>
      <c r="I45" s="451"/>
      <c r="J45" s="251"/>
      <c r="K45" s="6"/>
    </row>
    <row r="46" spans="1:11" ht="15.75" thickBot="1" x14ac:dyDescent="0.3">
      <c r="A46" s="248"/>
      <c r="B46" s="971"/>
      <c r="C46" s="275"/>
      <c r="D46" s="430" t="s">
        <v>1858</v>
      </c>
      <c r="E46" s="155">
        <v>1028</v>
      </c>
      <c r="F46" s="251"/>
      <c r="G46" s="251"/>
      <c r="H46" s="251"/>
      <c r="I46" s="451"/>
      <c r="J46" s="251"/>
      <c r="K46" s="6"/>
    </row>
    <row r="47" spans="1:11" ht="24.75" thickBot="1" x14ac:dyDescent="0.3">
      <c r="A47" s="248"/>
      <c r="B47" s="971"/>
      <c r="C47" s="275"/>
      <c r="D47" s="430" t="s">
        <v>1859</v>
      </c>
      <c r="E47" s="155">
        <v>1379</v>
      </c>
      <c r="F47" s="251"/>
      <c r="G47" s="251"/>
      <c r="H47" s="251"/>
      <c r="I47" s="451"/>
      <c r="J47" s="251"/>
      <c r="K47" s="6"/>
    </row>
    <row r="48" spans="1:11" ht="24.75" thickBot="1" x14ac:dyDescent="0.3">
      <c r="A48" s="248"/>
      <c r="B48" s="971"/>
      <c r="C48" s="275"/>
      <c r="D48" s="430" t="s">
        <v>1860</v>
      </c>
      <c r="E48" s="155">
        <v>1379</v>
      </c>
      <c r="F48" s="251"/>
      <c r="G48" s="251"/>
      <c r="H48" s="251"/>
      <c r="I48" s="451"/>
      <c r="J48" s="251"/>
      <c r="K48" s="6"/>
    </row>
    <row r="49" spans="1:11" x14ac:dyDescent="0.25">
      <c r="A49" s="248"/>
      <c r="B49" s="971"/>
      <c r="C49" s="279"/>
      <c r="D49" s="958"/>
      <c r="E49" s="1003"/>
      <c r="F49" s="1003"/>
      <c r="G49" s="1003"/>
      <c r="H49" s="1003"/>
      <c r="I49" s="960"/>
      <c r="J49" s="251"/>
      <c r="K49" s="6"/>
    </row>
    <row r="50" spans="1:11" x14ac:dyDescent="0.25">
      <c r="A50" s="248"/>
      <c r="B50" s="971"/>
      <c r="C50" s="279"/>
      <c r="D50" s="958" t="s">
        <v>913</v>
      </c>
      <c r="E50" s="1003"/>
      <c r="F50" s="1003"/>
      <c r="G50" s="1003"/>
      <c r="H50" s="1003"/>
      <c r="I50" s="960"/>
      <c r="J50" s="251"/>
      <c r="K50" s="6"/>
    </row>
    <row r="51" spans="1:11" ht="15.75" thickBot="1" x14ac:dyDescent="0.3">
      <c r="A51" s="248"/>
      <c r="B51" s="971"/>
      <c r="C51" s="279"/>
      <c r="D51" s="982"/>
      <c r="E51" s="983"/>
      <c r="F51" s="983"/>
      <c r="G51" s="983"/>
      <c r="H51" s="983"/>
      <c r="I51" s="984"/>
      <c r="J51" s="251"/>
      <c r="K51" s="6"/>
    </row>
    <row r="52" spans="1:11" ht="15.75" thickBot="1" x14ac:dyDescent="0.3">
      <c r="A52" s="248"/>
      <c r="B52" s="971"/>
      <c r="C52" s="275"/>
      <c r="D52" s="425" t="s">
        <v>150</v>
      </c>
      <c r="E52" s="283" t="s">
        <v>20</v>
      </c>
      <c r="F52" s="283" t="s">
        <v>21</v>
      </c>
      <c r="G52" s="283" t="s">
        <v>22</v>
      </c>
      <c r="H52" s="283" t="s">
        <v>23</v>
      </c>
      <c r="I52" s="320" t="s">
        <v>151</v>
      </c>
      <c r="J52" s="251"/>
      <c r="K52" s="6"/>
    </row>
    <row r="53" spans="1:11" ht="24.75" thickBot="1" x14ac:dyDescent="0.3">
      <c r="A53" s="248"/>
      <c r="B53" s="971"/>
      <c r="C53" s="275"/>
      <c r="D53" s="430" t="s">
        <v>914</v>
      </c>
      <c r="E53" s="155"/>
      <c r="F53" s="155"/>
      <c r="G53" s="155"/>
      <c r="H53" s="155"/>
      <c r="I53" s="453">
        <f>SUM(E53:H53)</f>
        <v>0</v>
      </c>
      <c r="J53" s="251"/>
      <c r="K53" s="6"/>
    </row>
    <row r="54" spans="1:11" ht="24.75" thickBot="1" x14ac:dyDescent="0.3">
      <c r="A54" s="248"/>
      <c r="B54" s="971"/>
      <c r="C54" s="275"/>
      <c r="D54" s="430" t="s">
        <v>915</v>
      </c>
      <c r="E54" s="155"/>
      <c r="F54" s="155"/>
      <c r="G54" s="155"/>
      <c r="H54" s="155"/>
      <c r="I54" s="453">
        <f>SUM(E54:H54)</f>
        <v>0</v>
      </c>
      <c r="J54" s="251"/>
      <c r="K54" s="6"/>
    </row>
    <row r="55" spans="1:11" ht="24.75" thickBot="1" x14ac:dyDescent="0.3">
      <c r="A55" s="248"/>
      <c r="B55" s="971"/>
      <c r="C55" s="275"/>
      <c r="D55" s="430" t="s">
        <v>916</v>
      </c>
      <c r="E55" s="198" t="e">
        <f>+E54/E53</f>
        <v>#DIV/0!</v>
      </c>
      <c r="F55" s="198" t="e">
        <f>+F54/F53</f>
        <v>#DIV/0!</v>
      </c>
      <c r="G55" s="198" t="e">
        <f>+G54/G53</f>
        <v>#DIV/0!</v>
      </c>
      <c r="H55" s="198" t="e">
        <f>+H54/H53</f>
        <v>#DIV/0!</v>
      </c>
      <c r="I55" s="198" t="e">
        <f>+I54/I53</f>
        <v>#DIV/0!</v>
      </c>
      <c r="J55" s="251"/>
      <c r="K55" s="6"/>
    </row>
    <row r="56" spans="1:11" x14ac:dyDescent="0.25">
      <c r="A56" s="248"/>
      <c r="B56" s="971"/>
      <c r="C56" s="279"/>
      <c r="D56" s="952"/>
      <c r="E56" s="953"/>
      <c r="F56" s="953"/>
      <c r="G56" s="953"/>
      <c r="H56" s="953"/>
      <c r="I56" s="954"/>
      <c r="J56" s="251"/>
      <c r="K56" s="6"/>
    </row>
    <row r="57" spans="1:11" x14ac:dyDescent="0.25">
      <c r="A57" s="248"/>
      <c r="B57" s="971"/>
      <c r="C57" s="279"/>
      <c r="D57" s="958" t="s">
        <v>917</v>
      </c>
      <c r="E57" s="1003"/>
      <c r="F57" s="1003"/>
      <c r="G57" s="1003"/>
      <c r="H57" s="1003"/>
      <c r="I57" s="960"/>
      <c r="J57" s="251"/>
      <c r="K57" s="6"/>
    </row>
    <row r="58" spans="1:11" ht="15.75" thickBot="1" x14ac:dyDescent="0.3">
      <c r="A58" s="248"/>
      <c r="B58" s="971"/>
      <c r="C58" s="279"/>
      <c r="D58" s="982"/>
      <c r="E58" s="983"/>
      <c r="F58" s="983"/>
      <c r="G58" s="983"/>
      <c r="H58" s="983"/>
      <c r="I58" s="984"/>
      <c r="J58" s="251"/>
      <c r="K58" s="6"/>
    </row>
    <row r="59" spans="1:11" ht="15.75" thickBot="1" x14ac:dyDescent="0.3">
      <c r="A59" s="248"/>
      <c r="B59" s="971"/>
      <c r="C59" s="275"/>
      <c r="D59" s="425" t="s">
        <v>150</v>
      </c>
      <c r="E59" s="283" t="s">
        <v>20</v>
      </c>
      <c r="F59" s="283" t="s">
        <v>21</v>
      </c>
      <c r="G59" s="283" t="s">
        <v>22</v>
      </c>
      <c r="H59" s="283" t="s">
        <v>23</v>
      </c>
      <c r="I59" s="320" t="s">
        <v>151</v>
      </c>
      <c r="J59" s="251"/>
      <c r="K59" s="6"/>
    </row>
    <row r="60" spans="1:11" ht="24.75" thickBot="1" x14ac:dyDescent="0.3">
      <c r="A60" s="248"/>
      <c r="B60" s="971"/>
      <c r="C60" s="275"/>
      <c r="D60" s="430" t="s">
        <v>918</v>
      </c>
      <c r="E60" s="155">
        <v>130</v>
      </c>
      <c r="F60" s="155"/>
      <c r="G60" s="155"/>
      <c r="H60" s="155"/>
      <c r="I60" s="453">
        <f>SUM(E60:H60)</f>
        <v>130</v>
      </c>
      <c r="J60" s="251"/>
      <c r="K60" s="6"/>
    </row>
    <row r="61" spans="1:11" ht="24.75" thickBot="1" x14ac:dyDescent="0.3">
      <c r="A61" s="248"/>
      <c r="B61" s="971"/>
      <c r="C61" s="275"/>
      <c r="D61" s="430" t="s">
        <v>919</v>
      </c>
      <c r="E61" s="155">
        <v>77</v>
      </c>
      <c r="F61" s="155"/>
      <c r="G61" s="155"/>
      <c r="H61" s="155"/>
      <c r="I61" s="453">
        <f>SUM(E61:H61)</f>
        <v>77</v>
      </c>
      <c r="J61" s="251"/>
      <c r="K61" s="6"/>
    </row>
    <row r="62" spans="1:11" ht="24.75" thickBot="1" x14ac:dyDescent="0.3">
      <c r="A62" s="248"/>
      <c r="B62" s="971"/>
      <c r="C62" s="275"/>
      <c r="D62" s="430" t="s">
        <v>920</v>
      </c>
      <c r="E62" s="198">
        <f>+E61/E60</f>
        <v>0.59230769230769231</v>
      </c>
      <c r="F62" s="198" t="e">
        <f>+F61/F60</f>
        <v>#DIV/0!</v>
      </c>
      <c r="G62" s="198" t="e">
        <f>+G61/G60</f>
        <v>#DIV/0!</v>
      </c>
      <c r="H62" s="198" t="e">
        <f>+H61/H60</f>
        <v>#DIV/0!</v>
      </c>
      <c r="I62" s="198">
        <f>+I61/I60</f>
        <v>0.59230769230769231</v>
      </c>
      <c r="J62" s="251"/>
      <c r="K62" s="6"/>
    </row>
    <row r="63" spans="1:11" x14ac:dyDescent="0.25">
      <c r="A63" s="248"/>
      <c r="B63" s="971"/>
      <c r="C63" s="279"/>
      <c r="D63" s="952"/>
      <c r="E63" s="953"/>
      <c r="F63" s="953"/>
      <c r="G63" s="953"/>
      <c r="H63" s="953"/>
      <c r="I63" s="954"/>
      <c r="J63" s="251"/>
      <c r="K63" s="6"/>
    </row>
    <row r="64" spans="1:11" x14ac:dyDescent="0.25">
      <c r="A64" s="248"/>
      <c r="B64" s="971"/>
      <c r="C64" s="279"/>
      <c r="D64" s="1174" t="s">
        <v>1225</v>
      </c>
      <c r="E64" s="1175"/>
      <c r="F64" s="1175"/>
      <c r="G64" s="1175"/>
      <c r="H64" s="1175"/>
      <c r="I64" s="1176"/>
      <c r="J64" s="251"/>
      <c r="K64" s="6"/>
    </row>
    <row r="65" spans="1:11" ht="15.75" thickBot="1" x14ac:dyDescent="0.3">
      <c r="A65" s="248"/>
      <c r="B65" s="971"/>
      <c r="C65" s="279"/>
      <c r="D65" s="958"/>
      <c r="E65" s="1003"/>
      <c r="F65" s="1003"/>
      <c r="G65" s="1003"/>
      <c r="H65" s="1003"/>
      <c r="I65" s="960"/>
      <c r="J65" s="251"/>
      <c r="K65" s="6"/>
    </row>
    <row r="66" spans="1:11" ht="15.75" thickBot="1" x14ac:dyDescent="0.3">
      <c r="A66" s="248"/>
      <c r="B66" s="971"/>
      <c r="C66" s="275"/>
      <c r="D66" s="425" t="s">
        <v>150</v>
      </c>
      <c r="E66" s="283" t="s">
        <v>912</v>
      </c>
      <c r="F66" s="251"/>
      <c r="G66" s="251"/>
      <c r="H66" s="251"/>
      <c r="I66" s="451"/>
      <c r="J66" s="251"/>
      <c r="K66" s="6"/>
    </row>
    <row r="67" spans="1:11" ht="24.75" thickBot="1" x14ac:dyDescent="0.3">
      <c r="A67" s="248"/>
      <c r="B67" s="971"/>
      <c r="C67" s="275"/>
      <c r="D67" s="430" t="s">
        <v>1861</v>
      </c>
      <c r="E67" s="155">
        <v>66</v>
      </c>
      <c r="F67" s="251"/>
      <c r="G67" s="251"/>
      <c r="H67" s="251"/>
      <c r="I67" s="451"/>
      <c r="J67" s="251"/>
      <c r="K67" s="6"/>
    </row>
    <row r="68" spans="1:11" ht="24.75" thickBot="1" x14ac:dyDescent="0.3">
      <c r="A68" s="248"/>
      <c r="B68" s="971"/>
      <c r="C68" s="275"/>
      <c r="D68" s="430" t="s">
        <v>1862</v>
      </c>
      <c r="E68" s="155">
        <v>66</v>
      </c>
      <c r="F68" s="251"/>
      <c r="G68" s="251"/>
      <c r="H68" s="251"/>
      <c r="I68" s="451"/>
      <c r="J68" s="251"/>
      <c r="K68" s="6"/>
    </row>
    <row r="69" spans="1:11" ht="24.75" thickBot="1" x14ac:dyDescent="0.3">
      <c r="A69" s="248"/>
      <c r="B69" s="971"/>
      <c r="C69" s="275"/>
      <c r="D69" s="430" t="s">
        <v>1863</v>
      </c>
      <c r="E69" s="155">
        <v>66</v>
      </c>
      <c r="F69" s="251"/>
      <c r="G69" s="251"/>
      <c r="H69" s="251"/>
      <c r="I69" s="451"/>
      <c r="J69" s="251"/>
      <c r="K69" s="6"/>
    </row>
    <row r="70" spans="1:11" x14ac:dyDescent="0.25">
      <c r="A70" s="248"/>
      <c r="B70" s="971"/>
      <c r="C70" s="279"/>
      <c r="D70" s="958"/>
      <c r="E70" s="1003"/>
      <c r="F70" s="1003"/>
      <c r="G70" s="1003"/>
      <c r="H70" s="1003"/>
      <c r="I70" s="960"/>
      <c r="J70" s="251"/>
      <c r="K70" s="6"/>
    </row>
    <row r="71" spans="1:11" x14ac:dyDescent="0.25">
      <c r="A71" s="248"/>
      <c r="B71" s="971"/>
      <c r="C71" s="279"/>
      <c r="D71" s="958" t="s">
        <v>921</v>
      </c>
      <c r="E71" s="1003"/>
      <c r="F71" s="1003"/>
      <c r="G71" s="1003"/>
      <c r="H71" s="1003"/>
      <c r="I71" s="960"/>
      <c r="J71" s="251"/>
      <c r="K71" s="6"/>
    </row>
    <row r="72" spans="1:11" ht="15.75" thickBot="1" x14ac:dyDescent="0.3">
      <c r="A72" s="248"/>
      <c r="B72" s="971"/>
      <c r="C72" s="279"/>
      <c r="D72" s="982"/>
      <c r="E72" s="983"/>
      <c r="F72" s="983"/>
      <c r="G72" s="983"/>
      <c r="H72" s="983"/>
      <c r="I72" s="984"/>
      <c r="J72" s="251"/>
      <c r="K72" s="6"/>
    </row>
    <row r="73" spans="1:11" ht="15.75" thickBot="1" x14ac:dyDescent="0.3">
      <c r="A73" s="248"/>
      <c r="B73" s="971"/>
      <c r="C73" s="275"/>
      <c r="D73" s="425" t="s">
        <v>150</v>
      </c>
      <c r="E73" s="283" t="s">
        <v>20</v>
      </c>
      <c r="F73" s="283" t="s">
        <v>21</v>
      </c>
      <c r="G73" s="283" t="s">
        <v>22</v>
      </c>
      <c r="H73" s="283" t="s">
        <v>23</v>
      </c>
      <c r="I73" s="320" t="s">
        <v>151</v>
      </c>
      <c r="J73" s="251"/>
      <c r="K73" s="6"/>
    </row>
    <row r="74" spans="1:11" ht="36.75" thickBot="1" x14ac:dyDescent="0.3">
      <c r="A74" s="248"/>
      <c r="B74" s="971"/>
      <c r="C74" s="275"/>
      <c r="D74" s="430" t="s">
        <v>922</v>
      </c>
      <c r="E74" s="155">
        <v>66</v>
      </c>
      <c r="F74" s="155"/>
      <c r="G74" s="155"/>
      <c r="H74" s="155"/>
      <c r="I74" s="453">
        <f>SUM(E74:H74)</f>
        <v>66</v>
      </c>
      <c r="J74" s="251"/>
      <c r="K74" s="6"/>
    </row>
    <row r="75" spans="1:11" ht="24.75" thickBot="1" x14ac:dyDescent="0.3">
      <c r="A75" s="248"/>
      <c r="B75" s="971"/>
      <c r="C75" s="275"/>
      <c r="D75" s="430" t="s">
        <v>923</v>
      </c>
      <c r="E75" s="155">
        <v>30</v>
      </c>
      <c r="F75" s="155"/>
      <c r="G75" s="155"/>
      <c r="H75" s="155"/>
      <c r="I75" s="453">
        <f>SUM(E75:H75)</f>
        <v>30</v>
      </c>
      <c r="J75" s="251"/>
      <c r="K75" s="6"/>
    </row>
    <row r="76" spans="1:11" ht="24.75" thickBot="1" x14ac:dyDescent="0.3">
      <c r="A76" s="248"/>
      <c r="B76" s="971"/>
      <c r="C76" s="275"/>
      <c r="D76" s="430" t="s">
        <v>924</v>
      </c>
      <c r="E76" s="198">
        <f>+E75/E74</f>
        <v>0.45454545454545453</v>
      </c>
      <c r="F76" s="198" t="e">
        <f>+F75/F74</f>
        <v>#DIV/0!</v>
      </c>
      <c r="G76" s="198" t="e">
        <f>+G75/G74</f>
        <v>#DIV/0!</v>
      </c>
      <c r="H76" s="198" t="e">
        <f>+H75/H74</f>
        <v>#DIV/0!</v>
      </c>
      <c r="I76" s="198">
        <f>+I75/I74</f>
        <v>0.45454545454545453</v>
      </c>
      <c r="J76" s="251"/>
      <c r="K76" s="6"/>
    </row>
    <row r="77" spans="1:11" ht="15.75" thickBot="1" x14ac:dyDescent="0.3">
      <c r="A77" s="248"/>
      <c r="B77" s="971"/>
      <c r="C77" s="408"/>
      <c r="D77" s="424"/>
      <c r="E77" s="454"/>
      <c r="F77" s="454"/>
      <c r="G77" s="454"/>
      <c r="H77" s="454"/>
      <c r="I77" s="455"/>
      <c r="J77" s="251"/>
      <c r="K77" s="6"/>
    </row>
    <row r="78" spans="1:11" x14ac:dyDescent="0.25">
      <c r="A78" s="248"/>
      <c r="B78" s="971"/>
      <c r="C78" s="279"/>
      <c r="D78" s="952" t="s">
        <v>925</v>
      </c>
      <c r="E78" s="953"/>
      <c r="F78" s="953"/>
      <c r="G78" s="953"/>
      <c r="H78" s="953"/>
      <c r="I78" s="954"/>
      <c r="J78" s="251"/>
      <c r="K78" s="6"/>
    </row>
    <row r="79" spans="1:11" ht="15.75" thickBot="1" x14ac:dyDescent="0.3">
      <c r="A79" s="248"/>
      <c r="B79" s="971"/>
      <c r="C79" s="279"/>
      <c r="D79" s="982"/>
      <c r="E79" s="983"/>
      <c r="F79" s="983"/>
      <c r="G79" s="983"/>
      <c r="H79" s="983"/>
      <c r="I79" s="984"/>
      <c r="J79" s="251"/>
      <c r="K79" s="6"/>
    </row>
    <row r="80" spans="1:11" ht="15.75" thickBot="1" x14ac:dyDescent="0.3">
      <c r="A80" s="248"/>
      <c r="B80" s="971"/>
      <c r="C80" s="275"/>
      <c r="D80" s="425" t="s">
        <v>150</v>
      </c>
      <c r="E80" s="283" t="s">
        <v>20</v>
      </c>
      <c r="F80" s="283" t="s">
        <v>21</v>
      </c>
      <c r="G80" s="283" t="s">
        <v>22</v>
      </c>
      <c r="H80" s="283" t="s">
        <v>23</v>
      </c>
      <c r="I80" s="320" t="s">
        <v>151</v>
      </c>
      <c r="J80" s="251"/>
      <c r="K80" s="6"/>
    </row>
    <row r="81" spans="1:11" ht="24.75" thickBot="1" x14ac:dyDescent="0.3">
      <c r="A81" s="248"/>
      <c r="B81" s="971"/>
      <c r="C81" s="275"/>
      <c r="D81" s="430" t="s">
        <v>926</v>
      </c>
      <c r="E81" s="155"/>
      <c r="F81" s="155"/>
      <c r="G81" s="155"/>
      <c r="H81" s="155"/>
      <c r="I81" s="453">
        <f>SUM(E81:H81)</f>
        <v>0</v>
      </c>
      <c r="J81" s="251"/>
      <c r="K81" s="6"/>
    </row>
    <row r="82" spans="1:11" ht="24.75" thickBot="1" x14ac:dyDescent="0.3">
      <c r="A82" s="248"/>
      <c r="B82" s="971"/>
      <c r="C82" s="275"/>
      <c r="D82" s="430" t="s">
        <v>927</v>
      </c>
      <c r="E82" s="155"/>
      <c r="F82" s="155"/>
      <c r="G82" s="155"/>
      <c r="H82" s="155"/>
      <c r="I82" s="453">
        <f>SUM(E82:H82)</f>
        <v>0</v>
      </c>
      <c r="J82" s="251"/>
      <c r="K82" s="6"/>
    </row>
    <row r="83" spans="1:11" ht="24.75" thickBot="1" x14ac:dyDescent="0.3">
      <c r="A83" s="248"/>
      <c r="B83" s="971"/>
      <c r="C83" s="275"/>
      <c r="D83" s="430" t="s">
        <v>928</v>
      </c>
      <c r="E83" s="198" t="e">
        <f>+E82/E81</f>
        <v>#DIV/0!</v>
      </c>
      <c r="F83" s="198" t="e">
        <f>+F82/F81</f>
        <v>#DIV/0!</v>
      </c>
      <c r="G83" s="198" t="e">
        <f>+G82/G81</f>
        <v>#DIV/0!</v>
      </c>
      <c r="H83" s="198" t="e">
        <f>+H82/H81</f>
        <v>#DIV/0!</v>
      </c>
      <c r="I83" s="198" t="e">
        <f>+I82/I81</f>
        <v>#DIV/0!</v>
      </c>
      <c r="J83" s="251"/>
      <c r="K83" s="6"/>
    </row>
    <row r="84" spans="1:11" x14ac:dyDescent="0.25">
      <c r="A84" s="248"/>
      <c r="B84" s="971"/>
      <c r="C84" s="279"/>
      <c r="D84" s="952"/>
      <c r="E84" s="953"/>
      <c r="F84" s="953"/>
      <c r="G84" s="953"/>
      <c r="H84" s="953"/>
      <c r="I84" s="954"/>
      <c r="J84" s="251"/>
      <c r="K84" s="6"/>
    </row>
    <row r="85" spans="1:11" ht="15.75" thickBot="1" x14ac:dyDescent="0.3">
      <c r="A85" s="248"/>
      <c r="B85" s="971"/>
      <c r="C85" s="279"/>
      <c r="D85" s="1174" t="s">
        <v>929</v>
      </c>
      <c r="E85" s="1175"/>
      <c r="F85" s="1175"/>
      <c r="G85" s="1175"/>
      <c r="H85" s="1175"/>
      <c r="I85" s="1176"/>
      <c r="J85" s="251"/>
      <c r="K85" s="6"/>
    </row>
    <row r="86" spans="1:11" ht="15.75" thickBot="1" x14ac:dyDescent="0.3">
      <c r="A86" s="248"/>
      <c r="B86" s="971"/>
      <c r="C86" s="275"/>
      <c r="D86" s="425" t="s">
        <v>150</v>
      </c>
      <c r="E86" s="283" t="s">
        <v>912</v>
      </c>
      <c r="F86" s="251"/>
      <c r="G86" s="251"/>
      <c r="H86" s="251"/>
      <c r="I86" s="451"/>
      <c r="J86" s="251"/>
      <c r="K86" s="6"/>
    </row>
    <row r="87" spans="1:11" ht="24.75" thickBot="1" x14ac:dyDescent="0.3">
      <c r="A87" s="248"/>
      <c r="B87" s="971"/>
      <c r="C87" s="275"/>
      <c r="D87" s="430" t="s">
        <v>1864</v>
      </c>
      <c r="E87" s="155">
        <v>91</v>
      </c>
      <c r="F87" s="251"/>
      <c r="G87" s="251"/>
      <c r="H87" s="251"/>
      <c r="I87" s="451"/>
      <c r="J87" s="251"/>
      <c r="K87" s="6"/>
    </row>
    <row r="88" spans="1:11" ht="24.75" thickBot="1" x14ac:dyDescent="0.3">
      <c r="A88" s="248"/>
      <c r="B88" s="971"/>
      <c r="C88" s="275"/>
      <c r="D88" s="430" t="s">
        <v>1865</v>
      </c>
      <c r="E88" s="155">
        <v>91</v>
      </c>
      <c r="F88" s="251"/>
      <c r="G88" s="251"/>
      <c r="H88" s="251"/>
      <c r="I88" s="451"/>
      <c r="J88" s="251"/>
      <c r="K88" s="6"/>
    </row>
    <row r="89" spans="1:11" x14ac:dyDescent="0.25">
      <c r="A89" s="248"/>
      <c r="B89" s="971"/>
      <c r="C89" s="279"/>
      <c r="D89" s="958"/>
      <c r="E89" s="1003"/>
      <c r="F89" s="1003"/>
      <c r="G89" s="1003"/>
      <c r="H89" s="1003"/>
      <c r="I89" s="960"/>
      <c r="J89" s="251"/>
      <c r="K89" s="6"/>
    </row>
    <row r="90" spans="1:11" ht="15.75" thickBot="1" x14ac:dyDescent="0.3">
      <c r="A90" s="248"/>
      <c r="B90" s="971"/>
      <c r="C90" s="279"/>
      <c r="D90" s="982" t="s">
        <v>930</v>
      </c>
      <c r="E90" s="983"/>
      <c r="F90" s="983"/>
      <c r="G90" s="983"/>
      <c r="H90" s="983"/>
      <c r="I90" s="984"/>
      <c r="J90" s="251"/>
      <c r="K90" s="6"/>
    </row>
    <row r="91" spans="1:11" ht="15.75" thickBot="1" x14ac:dyDescent="0.3">
      <c r="A91" s="248"/>
      <c r="B91" s="971"/>
      <c r="C91" s="275"/>
      <c r="D91" s="425" t="s">
        <v>150</v>
      </c>
      <c r="E91" s="283" t="s">
        <v>20</v>
      </c>
      <c r="F91" s="283" t="s">
        <v>21</v>
      </c>
      <c r="G91" s="283" t="s">
        <v>22</v>
      </c>
      <c r="H91" s="283" t="s">
        <v>23</v>
      </c>
      <c r="I91" s="320" t="s">
        <v>151</v>
      </c>
      <c r="J91" s="251"/>
      <c r="K91" s="6"/>
    </row>
    <row r="92" spans="1:11" ht="36.75" thickBot="1" x14ac:dyDescent="0.3">
      <c r="A92" s="248"/>
      <c r="B92" s="971"/>
      <c r="C92" s="275"/>
      <c r="D92" s="430" t="s">
        <v>931</v>
      </c>
      <c r="E92" s="155">
        <v>24</v>
      </c>
      <c r="F92" s="155"/>
      <c r="G92" s="155"/>
      <c r="H92" s="155"/>
      <c r="I92" s="453">
        <f>SUM(E92:H92)</f>
        <v>24</v>
      </c>
      <c r="J92" s="251"/>
      <c r="K92" s="6"/>
    </row>
    <row r="93" spans="1:11" ht="24.75" thickBot="1" x14ac:dyDescent="0.3">
      <c r="A93" s="248"/>
      <c r="B93" s="971"/>
      <c r="C93" s="275"/>
      <c r="D93" s="430" t="s">
        <v>932</v>
      </c>
      <c r="E93" s="155">
        <v>34</v>
      </c>
      <c r="F93" s="155"/>
      <c r="G93" s="155"/>
      <c r="H93" s="155"/>
      <c r="I93" s="453">
        <f>SUM(E93:H93)</f>
        <v>34</v>
      </c>
      <c r="J93" s="251"/>
      <c r="K93" s="6"/>
    </row>
    <row r="94" spans="1:11" ht="36.75" thickBot="1" x14ac:dyDescent="0.3">
      <c r="A94" s="248"/>
      <c r="B94" s="971"/>
      <c r="C94" s="275"/>
      <c r="D94" s="430" t="s">
        <v>933</v>
      </c>
      <c r="E94" s="198">
        <f>+E93/E92</f>
        <v>1.4166666666666667</v>
      </c>
      <c r="F94" s="198" t="e">
        <f>+F93/F92</f>
        <v>#DIV/0!</v>
      </c>
      <c r="G94" s="198" t="e">
        <f>+G93/G92</f>
        <v>#DIV/0!</v>
      </c>
      <c r="H94" s="198" t="e">
        <f>+H93/H92</f>
        <v>#DIV/0!</v>
      </c>
      <c r="I94" s="198">
        <f>+I93/I92</f>
        <v>1.4166666666666667</v>
      </c>
      <c r="J94" s="251"/>
      <c r="K94" s="6"/>
    </row>
    <row r="95" spans="1:11" x14ac:dyDescent="0.25">
      <c r="A95" s="248"/>
      <c r="B95" s="971"/>
      <c r="C95" s="279"/>
      <c r="D95" s="952"/>
      <c r="E95" s="953"/>
      <c r="F95" s="953"/>
      <c r="G95" s="953"/>
      <c r="H95" s="953"/>
      <c r="I95" s="954"/>
      <c r="J95" s="251"/>
      <c r="K95" s="6"/>
    </row>
    <row r="96" spans="1:11" x14ac:dyDescent="0.25">
      <c r="A96" s="248"/>
      <c r="B96" s="971"/>
      <c r="C96" s="279"/>
      <c r="D96" s="958" t="s">
        <v>934</v>
      </c>
      <c r="E96" s="1003"/>
      <c r="F96" s="1003"/>
      <c r="G96" s="1003"/>
      <c r="H96" s="1003"/>
      <c r="I96" s="960"/>
      <c r="J96" s="251"/>
      <c r="K96" s="6"/>
    </row>
    <row r="97" spans="1:11" ht="15.75" thickBot="1" x14ac:dyDescent="0.3">
      <c r="A97" s="248"/>
      <c r="B97" s="971"/>
      <c r="C97" s="279"/>
      <c r="D97" s="982"/>
      <c r="E97" s="983"/>
      <c r="F97" s="983"/>
      <c r="G97" s="983"/>
      <c r="H97" s="983"/>
      <c r="I97" s="984"/>
      <c r="J97" s="251"/>
      <c r="K97" s="6"/>
    </row>
    <row r="98" spans="1:11" ht="15.75" thickBot="1" x14ac:dyDescent="0.3">
      <c r="A98" s="248"/>
      <c r="B98" s="971"/>
      <c r="C98" s="275"/>
      <c r="D98" s="425" t="s">
        <v>150</v>
      </c>
      <c r="E98" s="283" t="s">
        <v>20</v>
      </c>
      <c r="F98" s="283" t="s">
        <v>21</v>
      </c>
      <c r="G98" s="283" t="s">
        <v>22</v>
      </c>
      <c r="H98" s="283" t="s">
        <v>23</v>
      </c>
      <c r="I98" s="320" t="s">
        <v>151</v>
      </c>
      <c r="J98" s="251"/>
      <c r="K98" s="6"/>
    </row>
    <row r="99" spans="1:11" ht="24.75" thickBot="1" x14ac:dyDescent="0.3">
      <c r="A99" s="248"/>
      <c r="B99" s="971"/>
      <c r="C99" s="275"/>
      <c r="D99" s="430" t="s">
        <v>935</v>
      </c>
      <c r="E99" s="155"/>
      <c r="F99" s="155"/>
      <c r="G99" s="155"/>
      <c r="H99" s="155"/>
      <c r="I99" s="453">
        <f>SUM(E99:H99)</f>
        <v>0</v>
      </c>
      <c r="J99" s="251"/>
      <c r="K99" s="6"/>
    </row>
    <row r="100" spans="1:11" ht="24.75" thickBot="1" x14ac:dyDescent="0.3">
      <c r="A100" s="248"/>
      <c r="B100" s="971"/>
      <c r="C100" s="275"/>
      <c r="D100" s="430" t="s">
        <v>936</v>
      </c>
      <c r="E100" s="155"/>
      <c r="F100" s="155"/>
      <c r="G100" s="155"/>
      <c r="H100" s="155"/>
      <c r="I100" s="453">
        <f>SUM(E100:H100)</f>
        <v>0</v>
      </c>
      <c r="J100" s="251"/>
      <c r="K100" s="6"/>
    </row>
    <row r="101" spans="1:11" ht="36.75" thickBot="1" x14ac:dyDescent="0.3">
      <c r="A101" s="248"/>
      <c r="B101" s="971"/>
      <c r="C101" s="275"/>
      <c r="D101" s="430" t="s">
        <v>937</v>
      </c>
      <c r="E101" s="198" t="e">
        <f>+E100/E99</f>
        <v>#DIV/0!</v>
      </c>
      <c r="F101" s="198" t="e">
        <f>+F100/F99</f>
        <v>#DIV/0!</v>
      </c>
      <c r="G101" s="198" t="e">
        <f>+G100/G99</f>
        <v>#DIV/0!</v>
      </c>
      <c r="H101" s="198" t="e">
        <f>+H100/H99</f>
        <v>#DIV/0!</v>
      </c>
      <c r="I101" s="198" t="e">
        <f>+I100/I99</f>
        <v>#DIV/0!</v>
      </c>
      <c r="J101" s="251"/>
      <c r="K101" s="6"/>
    </row>
    <row r="102" spans="1:11" x14ac:dyDescent="0.25">
      <c r="A102" s="248"/>
      <c r="B102" s="971"/>
      <c r="C102" s="279"/>
      <c r="D102" s="952"/>
      <c r="E102" s="953"/>
      <c r="F102" s="953"/>
      <c r="G102" s="953"/>
      <c r="H102" s="953"/>
      <c r="I102" s="954"/>
      <c r="J102" s="251"/>
      <c r="K102" s="6"/>
    </row>
    <row r="103" spans="1:11" x14ac:dyDescent="0.25">
      <c r="A103" s="248"/>
      <c r="B103" s="971"/>
      <c r="C103" s="279"/>
      <c r="D103" s="1174" t="s">
        <v>938</v>
      </c>
      <c r="E103" s="1175"/>
      <c r="F103" s="1175"/>
      <c r="G103" s="1175"/>
      <c r="H103" s="1175"/>
      <c r="I103" s="1176"/>
      <c r="J103" s="251"/>
      <c r="K103" s="6"/>
    </row>
    <row r="104" spans="1:11" ht="15.75" thickBot="1" x14ac:dyDescent="0.3">
      <c r="A104" s="248"/>
      <c r="B104" s="971"/>
      <c r="C104" s="279"/>
      <c r="D104" s="958"/>
      <c r="E104" s="1003"/>
      <c r="F104" s="1003"/>
      <c r="G104" s="1003"/>
      <c r="H104" s="1003"/>
      <c r="I104" s="960"/>
      <c r="J104" s="251"/>
      <c r="K104" s="6"/>
    </row>
    <row r="105" spans="1:11" ht="15.75" thickBot="1" x14ac:dyDescent="0.3">
      <c r="A105" s="248"/>
      <c r="B105" s="971"/>
      <c r="C105" s="275"/>
      <c r="D105" s="425" t="s">
        <v>150</v>
      </c>
      <c r="E105" s="283" t="s">
        <v>912</v>
      </c>
      <c r="F105" s="251"/>
      <c r="G105" s="251"/>
      <c r="H105" s="251"/>
      <c r="I105" s="451"/>
      <c r="J105" s="251"/>
      <c r="K105" s="6"/>
    </row>
    <row r="106" spans="1:11" ht="24.75" thickBot="1" x14ac:dyDescent="0.3">
      <c r="A106" s="248"/>
      <c r="B106" s="971"/>
      <c r="C106" s="275"/>
      <c r="D106" s="430" t="s">
        <v>1866</v>
      </c>
      <c r="E106" s="849">
        <v>46</v>
      </c>
      <c r="F106" s="251"/>
      <c r="G106" s="251"/>
      <c r="H106" s="251"/>
      <c r="I106" s="451"/>
      <c r="J106" s="251"/>
      <c r="K106" s="6"/>
    </row>
    <row r="107" spans="1:11" ht="24.75" thickBot="1" x14ac:dyDescent="0.3">
      <c r="A107" s="248"/>
      <c r="B107" s="971"/>
      <c r="C107" s="275"/>
      <c r="D107" s="430" t="s">
        <v>1867</v>
      </c>
      <c r="E107" s="849">
        <v>46</v>
      </c>
      <c r="F107" s="251"/>
      <c r="G107" s="251"/>
      <c r="H107" s="251"/>
      <c r="I107" s="451"/>
      <c r="J107" s="251"/>
      <c r="K107" s="6"/>
    </row>
    <row r="108" spans="1:11" x14ac:dyDescent="0.25">
      <c r="A108" s="248"/>
      <c r="B108" s="971"/>
      <c r="C108" s="279"/>
      <c r="D108" s="958"/>
      <c r="E108" s="1003"/>
      <c r="F108" s="1003"/>
      <c r="G108" s="1003"/>
      <c r="H108" s="1003"/>
      <c r="I108" s="960"/>
      <c r="J108" s="251"/>
      <c r="K108" s="6"/>
    </row>
    <row r="109" spans="1:11" x14ac:dyDescent="0.25">
      <c r="A109" s="248"/>
      <c r="B109" s="971"/>
      <c r="C109" s="279"/>
      <c r="D109" s="958" t="s">
        <v>939</v>
      </c>
      <c r="E109" s="1003"/>
      <c r="F109" s="1003"/>
      <c r="G109" s="1003"/>
      <c r="H109" s="1003"/>
      <c r="I109" s="960"/>
      <c r="J109" s="251"/>
      <c r="K109" s="6"/>
    </row>
    <row r="110" spans="1:11" ht="15.75" thickBot="1" x14ac:dyDescent="0.3">
      <c r="A110" s="248"/>
      <c r="B110" s="971"/>
      <c r="C110" s="279"/>
      <c r="D110" s="982"/>
      <c r="E110" s="983"/>
      <c r="F110" s="983"/>
      <c r="G110" s="983"/>
      <c r="H110" s="983"/>
      <c r="I110" s="984"/>
      <c r="J110" s="251"/>
      <c r="K110" s="6"/>
    </row>
    <row r="111" spans="1:11" ht="15.75" thickBot="1" x14ac:dyDescent="0.3">
      <c r="A111" s="248"/>
      <c r="B111" s="971"/>
      <c r="C111" s="275"/>
      <c r="D111" s="425" t="s">
        <v>150</v>
      </c>
      <c r="E111" s="283" t="s">
        <v>20</v>
      </c>
      <c r="F111" s="283" t="s">
        <v>21</v>
      </c>
      <c r="G111" s="283" t="s">
        <v>22</v>
      </c>
      <c r="H111" s="283" t="s">
        <v>23</v>
      </c>
      <c r="I111" s="320" t="s">
        <v>151</v>
      </c>
      <c r="J111" s="251"/>
      <c r="K111" s="6"/>
    </row>
    <row r="112" spans="1:11" ht="36.75" thickBot="1" x14ac:dyDescent="0.3">
      <c r="A112" s="248"/>
      <c r="B112" s="971"/>
      <c r="C112" s="275"/>
      <c r="D112" s="430" t="s">
        <v>940</v>
      </c>
      <c r="E112" s="155">
        <v>23</v>
      </c>
      <c r="F112" s="155"/>
      <c r="G112" s="155"/>
      <c r="H112" s="155"/>
      <c r="I112" s="453">
        <f>SUM(E112:H112)</f>
        <v>23</v>
      </c>
      <c r="J112" s="251"/>
      <c r="K112" s="6"/>
    </row>
    <row r="113" spans="1:11" ht="24.75" thickBot="1" x14ac:dyDescent="0.3">
      <c r="A113" s="248"/>
      <c r="B113" s="971"/>
      <c r="C113" s="275"/>
      <c r="D113" s="430" t="s">
        <v>941</v>
      </c>
      <c r="E113" s="155">
        <v>46</v>
      </c>
      <c r="F113" s="155"/>
      <c r="G113" s="155"/>
      <c r="H113" s="155"/>
      <c r="I113" s="453">
        <f>SUM(E113:H113)</f>
        <v>46</v>
      </c>
      <c r="J113" s="251"/>
      <c r="K113" s="6"/>
    </row>
    <row r="114" spans="1:11" ht="24.75" thickBot="1" x14ac:dyDescent="0.3">
      <c r="A114" s="248"/>
      <c r="B114" s="972"/>
      <c r="C114" s="432"/>
      <c r="D114" s="430" t="s">
        <v>942</v>
      </c>
      <c r="E114" s="198">
        <f>+E113/E112</f>
        <v>2</v>
      </c>
      <c r="F114" s="198" t="e">
        <f>+F113/F112</f>
        <v>#DIV/0!</v>
      </c>
      <c r="G114" s="198" t="e">
        <f>+G113/G112</f>
        <v>#DIV/0!</v>
      </c>
      <c r="H114" s="198" t="e">
        <f>+H113/H112</f>
        <v>#DIV/0!</v>
      </c>
      <c r="I114" s="198">
        <f>+I113/I112</f>
        <v>2</v>
      </c>
      <c r="J114" s="251"/>
      <c r="K114" s="6"/>
    </row>
    <row r="115" spans="1:11" ht="15.75" thickBot="1" x14ac:dyDescent="0.3">
      <c r="A115" s="248"/>
      <c r="B115" s="321"/>
      <c r="C115" s="307"/>
      <c r="D115" s="251"/>
      <c r="E115" s="251"/>
      <c r="F115" s="251"/>
      <c r="G115" s="251"/>
      <c r="H115" s="251"/>
      <c r="I115" s="268"/>
      <c r="J115" s="251"/>
      <c r="K115" s="6"/>
    </row>
    <row r="116" spans="1:11" s="416" customFormat="1" ht="24.75" thickBot="1" x14ac:dyDescent="0.3">
      <c r="A116" s="248"/>
      <c r="B116" s="321"/>
      <c r="C116" s="307"/>
      <c r="D116" s="302" t="s">
        <v>1227</v>
      </c>
      <c r="E116" s="302" t="s">
        <v>1228</v>
      </c>
      <c r="F116" s="302" t="s">
        <v>697</v>
      </c>
      <c r="G116" s="302" t="s">
        <v>1229</v>
      </c>
      <c r="H116" s="251"/>
      <c r="I116" s="268"/>
      <c r="J116" s="251"/>
      <c r="K116" s="6"/>
    </row>
    <row r="117" spans="1:11" s="416" customFormat="1" ht="24.75" thickBot="1" x14ac:dyDescent="0.3">
      <c r="A117" s="248"/>
      <c r="B117" s="321"/>
      <c r="C117" s="307"/>
      <c r="D117" s="302" t="str">
        <f>+D24</f>
        <v>Porcentaje de licencias ambientales con seguimiento (PLACS)</v>
      </c>
      <c r="E117" s="198">
        <f>+E24</f>
        <v>1</v>
      </c>
      <c r="F117" s="449">
        <v>0.2</v>
      </c>
      <c r="G117" s="198">
        <f>+E117*F117</f>
        <v>0.2</v>
      </c>
      <c r="H117" s="251"/>
      <c r="I117" s="268"/>
      <c r="J117" s="251"/>
      <c r="K117" s="6"/>
    </row>
    <row r="118" spans="1:11" s="416" customFormat="1" ht="24.75" thickBot="1" x14ac:dyDescent="0.3">
      <c r="A118" s="248"/>
      <c r="B118" s="321"/>
      <c r="C118" s="307"/>
      <c r="D118" s="302" t="str">
        <f>+D55</f>
        <v>Porcentaje de concesiones de agua con seguimiento (PCACS)</v>
      </c>
      <c r="E118" s="198" t="e">
        <f>+E55</f>
        <v>#DIV/0!</v>
      </c>
      <c r="F118" s="449">
        <v>0.2</v>
      </c>
      <c r="G118" s="198" t="e">
        <f>+E118*F118</f>
        <v>#DIV/0!</v>
      </c>
      <c r="H118" s="251"/>
      <c r="I118" s="268"/>
      <c r="J118" s="251"/>
      <c r="K118" s="6"/>
    </row>
    <row r="119" spans="1:11" s="416" customFormat="1" ht="24.75" thickBot="1" x14ac:dyDescent="0.3">
      <c r="A119" s="248"/>
      <c r="B119" s="321"/>
      <c r="C119" s="307"/>
      <c r="D119" s="302" t="str">
        <f>+D76</f>
        <v>Porcentaje de permisos de vertimiento de agua con seguimiento (PVACS)</v>
      </c>
      <c r="E119" s="198">
        <f>+E76</f>
        <v>0.45454545454545453</v>
      </c>
      <c r="F119" s="449">
        <v>0.2</v>
      </c>
      <c r="G119" s="198">
        <f>+E119*F119</f>
        <v>9.0909090909090912E-2</v>
      </c>
      <c r="H119" s="251"/>
      <c r="I119" s="268"/>
      <c r="J119" s="251"/>
      <c r="K119" s="6"/>
    </row>
    <row r="120" spans="1:11" s="416" customFormat="1" ht="36.75" thickBot="1" x14ac:dyDescent="0.3">
      <c r="A120" s="248"/>
      <c r="B120" s="321"/>
      <c r="C120" s="307"/>
      <c r="D120" s="302" t="str">
        <f>+D94</f>
        <v>Porcentaje de permisos de aprovechamiento forestal con seguimiento (PPAFCS)</v>
      </c>
      <c r="E120" s="198">
        <f>+E94</f>
        <v>1.4166666666666667</v>
      </c>
      <c r="F120" s="449">
        <v>0.2</v>
      </c>
      <c r="G120" s="198">
        <f>+E120*F120</f>
        <v>0.28333333333333338</v>
      </c>
      <c r="H120" s="251"/>
      <c r="I120" s="268"/>
      <c r="J120" s="251"/>
      <c r="K120" s="6"/>
    </row>
    <row r="121" spans="1:11" s="416" customFormat="1" ht="24.75" thickBot="1" x14ac:dyDescent="0.3">
      <c r="A121" s="248"/>
      <c r="B121" s="321"/>
      <c r="C121" s="307"/>
      <c r="D121" s="302" t="str">
        <f>+D114</f>
        <v>Porcentaje de permisos de emisiones atmosféricas con seguimiento (PEACS)</v>
      </c>
      <c r="E121" s="198">
        <f>+E114</f>
        <v>2</v>
      </c>
      <c r="F121" s="449">
        <v>0.2</v>
      </c>
      <c r="G121" s="198">
        <f>+E121*F121</f>
        <v>0.4</v>
      </c>
      <c r="H121" s="251"/>
      <c r="I121" s="268"/>
      <c r="J121" s="251"/>
      <c r="K121" s="6"/>
    </row>
    <row r="122" spans="1:11" s="416" customFormat="1" ht="24.75" thickBot="1" x14ac:dyDescent="0.3">
      <c r="A122" s="248"/>
      <c r="B122" s="321"/>
      <c r="C122" s="307"/>
      <c r="D122" s="302" t="s">
        <v>1226</v>
      </c>
      <c r="E122" s="850">
        <f>AVERAGE(E117,E120,E121)</f>
        <v>1.4722222222222223</v>
      </c>
      <c r="F122" s="450">
        <f>+Formulas!D26</f>
        <v>1</v>
      </c>
      <c r="G122" s="198">
        <f>AVERAGE(G117,G120,G121)</f>
        <v>0.29444444444444445</v>
      </c>
      <c r="H122" s="251"/>
      <c r="I122" s="268"/>
      <c r="J122" s="251"/>
      <c r="K122" s="6"/>
    </row>
    <row r="123" spans="1:11" s="416" customFormat="1" ht="15.75" thickBot="1" x14ac:dyDescent="0.3">
      <c r="B123" s="38"/>
      <c r="C123" s="89"/>
      <c r="D123" s="6"/>
      <c r="E123" s="6"/>
      <c r="F123" s="6"/>
      <c r="G123" s="6"/>
      <c r="H123" s="6"/>
      <c r="I123" s="88"/>
      <c r="J123" s="6"/>
      <c r="K123" s="6"/>
    </row>
    <row r="124" spans="1:11" ht="108.75" thickBot="1" x14ac:dyDescent="0.3">
      <c r="B124" s="53" t="s">
        <v>34</v>
      </c>
      <c r="C124" s="99"/>
      <c r="D124" s="44" t="s">
        <v>943</v>
      </c>
      <c r="E124" s="6"/>
      <c r="F124" s="6"/>
      <c r="G124" s="6"/>
      <c r="H124" s="6"/>
      <c r="I124" s="88"/>
      <c r="J124" s="6"/>
      <c r="K124" s="6"/>
    </row>
    <row r="125" spans="1:11" ht="72.75" thickBot="1" x14ac:dyDescent="0.3">
      <c r="B125" s="48" t="s">
        <v>36</v>
      </c>
      <c r="C125" s="3"/>
      <c r="D125" s="41" t="s">
        <v>159</v>
      </c>
      <c r="E125" s="6"/>
      <c r="F125" s="6"/>
      <c r="G125" s="6"/>
      <c r="H125" s="6"/>
      <c r="I125" s="88"/>
      <c r="J125" s="6"/>
      <c r="K125" s="6"/>
    </row>
    <row r="126" spans="1:11" ht="15.75" thickBot="1" x14ac:dyDescent="0.3">
      <c r="B126" s="2"/>
      <c r="C126" s="77"/>
      <c r="D126" s="6"/>
      <c r="E126" s="6"/>
      <c r="F126" s="6"/>
      <c r="G126" s="6"/>
      <c r="H126" s="6"/>
      <c r="I126" s="88"/>
      <c r="J126" s="6"/>
      <c r="K126" s="6"/>
    </row>
    <row r="127" spans="1:11" ht="24" customHeight="1" thickBot="1" x14ac:dyDescent="0.3">
      <c r="B127" s="1030" t="s">
        <v>38</v>
      </c>
      <c r="C127" s="1031"/>
      <c r="D127" s="1031"/>
      <c r="E127" s="1032"/>
      <c r="F127" s="6"/>
      <c r="G127" s="6"/>
      <c r="H127" s="6"/>
      <c r="I127" s="88"/>
      <c r="J127" s="6"/>
      <c r="K127" s="6"/>
    </row>
    <row r="128" spans="1:11" ht="15.75" thickBot="1" x14ac:dyDescent="0.3">
      <c r="B128" s="1027">
        <v>1</v>
      </c>
      <c r="C128" s="95"/>
      <c r="D128" s="49" t="s">
        <v>39</v>
      </c>
      <c r="E128" s="169"/>
      <c r="F128" s="6"/>
      <c r="G128" s="6"/>
      <c r="H128" s="6"/>
      <c r="I128" s="88"/>
      <c r="J128" s="6"/>
      <c r="K128" s="6"/>
    </row>
    <row r="129" spans="2:11" ht="15.75" thickBot="1" x14ac:dyDescent="0.3">
      <c r="B129" s="1028"/>
      <c r="C129" s="95"/>
      <c r="D129" s="41" t="s">
        <v>40</v>
      </c>
      <c r="E129" s="169"/>
      <c r="F129" s="6"/>
      <c r="G129" s="6"/>
      <c r="H129" s="6"/>
      <c r="I129" s="88"/>
      <c r="J129" s="6"/>
      <c r="K129" s="6"/>
    </row>
    <row r="130" spans="2:11" ht="15.75" thickBot="1" x14ac:dyDescent="0.3">
      <c r="B130" s="1028"/>
      <c r="C130" s="95"/>
      <c r="D130" s="41" t="s">
        <v>41</v>
      </c>
      <c r="E130" s="169"/>
      <c r="F130" s="6"/>
      <c r="G130" s="6"/>
      <c r="H130" s="6"/>
      <c r="I130" s="88"/>
      <c r="J130" s="6"/>
      <c r="K130" s="6"/>
    </row>
    <row r="131" spans="2:11" ht="15.75" thickBot="1" x14ac:dyDescent="0.3">
      <c r="B131" s="1028"/>
      <c r="C131" s="95"/>
      <c r="D131" s="41" t="s">
        <v>42</v>
      </c>
      <c r="E131" s="169"/>
      <c r="F131" s="6"/>
      <c r="G131" s="6"/>
      <c r="H131" s="6"/>
      <c r="I131" s="88"/>
      <c r="J131" s="6"/>
      <c r="K131" s="6"/>
    </row>
    <row r="132" spans="2:11" ht="15.75" thickBot="1" x14ac:dyDescent="0.3">
      <c r="B132" s="1028"/>
      <c r="C132" s="95"/>
      <c r="D132" s="41" t="s">
        <v>43</v>
      </c>
      <c r="E132" s="169"/>
      <c r="F132" s="6"/>
      <c r="G132" s="6"/>
      <c r="H132" s="6"/>
      <c r="I132" s="88"/>
      <c r="J132" s="6"/>
      <c r="K132" s="6"/>
    </row>
    <row r="133" spans="2:11" ht="15.75" thickBot="1" x14ac:dyDescent="0.3">
      <c r="B133" s="1028"/>
      <c r="C133" s="95"/>
      <c r="D133" s="41" t="s">
        <v>44</v>
      </c>
      <c r="E133" s="169"/>
      <c r="F133" s="6"/>
      <c r="G133" s="6"/>
      <c r="H133" s="6"/>
      <c r="I133" s="88"/>
      <c r="J133" s="6"/>
      <c r="K133" s="6"/>
    </row>
    <row r="134" spans="2:11" ht="15.75" thickBot="1" x14ac:dyDescent="0.3">
      <c r="B134" s="1029"/>
      <c r="C134" s="3"/>
      <c r="D134" s="41" t="s">
        <v>45</v>
      </c>
      <c r="E134" s="169"/>
      <c r="F134" s="6"/>
      <c r="G134" s="6"/>
      <c r="H134" s="6"/>
      <c r="I134" s="88"/>
      <c r="J134" s="6"/>
      <c r="K134" s="6"/>
    </row>
    <row r="135" spans="2:11" ht="15.75" thickBot="1" x14ac:dyDescent="0.3">
      <c r="B135" s="2"/>
      <c r="C135" s="77"/>
      <c r="D135" s="6"/>
      <c r="E135" s="6"/>
      <c r="F135" s="6"/>
      <c r="G135" s="6"/>
      <c r="H135" s="6"/>
      <c r="I135" s="88"/>
      <c r="J135" s="6"/>
      <c r="K135" s="6"/>
    </row>
    <row r="136" spans="2:11" ht="15.75" thickBot="1" x14ac:dyDescent="0.3">
      <c r="B136" s="1030" t="s">
        <v>46</v>
      </c>
      <c r="C136" s="1031"/>
      <c r="D136" s="1031"/>
      <c r="E136" s="1032"/>
      <c r="F136" s="6"/>
      <c r="G136" s="6"/>
      <c r="H136" s="6"/>
      <c r="I136" s="88"/>
      <c r="J136" s="6"/>
      <c r="K136" s="6"/>
    </row>
    <row r="137" spans="2:11" ht="15.75" thickBot="1" x14ac:dyDescent="0.3">
      <c r="B137" s="1027">
        <v>1</v>
      </c>
      <c r="C137" s="95"/>
      <c r="D137" s="49" t="s">
        <v>39</v>
      </c>
      <c r="E137" s="436" t="s">
        <v>47</v>
      </c>
      <c r="F137" s="6"/>
      <c r="G137" s="6"/>
      <c r="H137" s="6"/>
      <c r="I137" s="88"/>
      <c r="J137" s="6"/>
      <c r="K137" s="6"/>
    </row>
    <row r="138" spans="2:11" ht="15.75" thickBot="1" x14ac:dyDescent="0.3">
      <c r="B138" s="1028"/>
      <c r="C138" s="95"/>
      <c r="D138" s="41" t="s">
        <v>40</v>
      </c>
      <c r="E138" s="436" t="s">
        <v>160</v>
      </c>
      <c r="F138" s="6"/>
      <c r="G138" s="6"/>
      <c r="H138" s="6"/>
      <c r="I138" s="88"/>
      <c r="J138" s="6"/>
      <c r="K138" s="6"/>
    </row>
    <row r="139" spans="2:11" ht="15.75" thickBot="1" x14ac:dyDescent="0.3">
      <c r="B139" s="1028"/>
      <c r="C139" s="95"/>
      <c r="D139" s="41" t="s">
        <v>41</v>
      </c>
      <c r="E139" s="174"/>
      <c r="F139" s="6"/>
      <c r="G139" s="6"/>
      <c r="H139" s="6"/>
      <c r="I139" s="88"/>
      <c r="J139" s="6"/>
      <c r="K139" s="6"/>
    </row>
    <row r="140" spans="2:11" ht="15.75" thickBot="1" x14ac:dyDescent="0.3">
      <c r="B140" s="1028"/>
      <c r="C140" s="95"/>
      <c r="D140" s="41" t="s">
        <v>42</v>
      </c>
      <c r="E140" s="174"/>
      <c r="F140" s="6"/>
      <c r="G140" s="6"/>
      <c r="H140" s="6"/>
      <c r="I140" s="88"/>
      <c r="J140" s="6"/>
      <c r="K140" s="6"/>
    </row>
    <row r="141" spans="2:11" ht="15.75" thickBot="1" x14ac:dyDescent="0.3">
      <c r="B141" s="1028"/>
      <c r="C141" s="95"/>
      <c r="D141" s="41" t="s">
        <v>43</v>
      </c>
      <c r="E141" s="174"/>
      <c r="F141" s="6"/>
      <c r="G141" s="6"/>
      <c r="H141" s="6"/>
      <c r="I141" s="88"/>
      <c r="J141" s="6"/>
      <c r="K141" s="6"/>
    </row>
    <row r="142" spans="2:11" ht="15.75" thickBot="1" x14ac:dyDescent="0.3">
      <c r="B142" s="1028"/>
      <c r="C142" s="95"/>
      <c r="D142" s="41" t="s">
        <v>44</v>
      </c>
      <c r="E142" s="174"/>
      <c r="F142" s="6"/>
      <c r="G142" s="6"/>
      <c r="H142" s="6"/>
      <c r="I142" s="88"/>
      <c r="J142" s="6"/>
      <c r="K142" s="6"/>
    </row>
    <row r="143" spans="2:11" ht="15.75" thickBot="1" x14ac:dyDescent="0.3">
      <c r="B143" s="1029"/>
      <c r="C143" s="3"/>
      <c r="D143" s="41" t="s">
        <v>45</v>
      </c>
      <c r="E143" s="174"/>
      <c r="F143" s="6"/>
      <c r="G143" s="6"/>
      <c r="H143" s="6"/>
      <c r="I143" s="88"/>
      <c r="J143" s="6"/>
      <c r="K143" s="6"/>
    </row>
    <row r="144" spans="2:11" ht="15.75" thickBot="1" x14ac:dyDescent="0.3">
      <c r="B144" s="2"/>
      <c r="C144" s="77"/>
      <c r="D144" s="6"/>
      <c r="E144" s="6"/>
      <c r="F144" s="6"/>
      <c r="G144" s="6"/>
      <c r="H144" s="6"/>
      <c r="I144" s="88"/>
      <c r="J144" s="6"/>
      <c r="K144" s="6"/>
    </row>
    <row r="145" spans="2:11" ht="15" customHeight="1" thickBot="1" x14ac:dyDescent="0.3">
      <c r="B145" s="173" t="s">
        <v>49</v>
      </c>
      <c r="C145" s="127"/>
      <c r="D145" s="127"/>
      <c r="E145" s="128"/>
      <c r="G145" s="6"/>
      <c r="H145" s="6"/>
      <c r="I145" s="88"/>
      <c r="J145" s="6"/>
      <c r="K145" s="6"/>
    </row>
    <row r="146" spans="2:11" ht="24.75" thickBot="1" x14ac:dyDescent="0.3">
      <c r="B146" s="48" t="s">
        <v>50</v>
      </c>
      <c r="C146" s="41" t="s">
        <v>51</v>
      </c>
      <c r="D146" s="41" t="s">
        <v>52</v>
      </c>
      <c r="E146" s="41" t="s">
        <v>53</v>
      </c>
      <c r="F146" s="6"/>
      <c r="G146" s="6"/>
      <c r="H146" s="6"/>
      <c r="I146" s="88"/>
      <c r="J146" s="6"/>
    </row>
    <row r="147" spans="2:11" ht="60.75" thickBot="1" x14ac:dyDescent="0.3">
      <c r="B147" s="50">
        <v>42401</v>
      </c>
      <c r="C147" s="41">
        <v>0.01</v>
      </c>
      <c r="D147" s="51" t="s">
        <v>944</v>
      </c>
      <c r="E147" s="41"/>
      <c r="F147" s="6"/>
      <c r="G147" s="6"/>
      <c r="H147" s="6"/>
      <c r="I147" s="88"/>
      <c r="J147" s="6"/>
    </row>
    <row r="148" spans="2:11" ht="15.75" thickBot="1" x14ac:dyDescent="0.3">
      <c r="B148" s="4"/>
      <c r="C148" s="96"/>
      <c r="D148" s="6"/>
      <c r="E148" s="6"/>
      <c r="F148" s="6"/>
      <c r="G148" s="6"/>
      <c r="H148" s="6"/>
      <c r="I148" s="88"/>
      <c r="J148" s="6"/>
      <c r="K148" s="6"/>
    </row>
    <row r="149" spans="2:11" ht="15.75" thickBot="1" x14ac:dyDescent="0.3">
      <c r="B149" s="447" t="s">
        <v>55</v>
      </c>
      <c r="C149" s="97"/>
      <c r="D149" s="6"/>
      <c r="E149" s="6"/>
      <c r="F149" s="6"/>
      <c r="G149" s="6"/>
      <c r="H149" s="6"/>
      <c r="I149" s="88"/>
      <c r="J149" s="6"/>
      <c r="K149" s="6"/>
    </row>
    <row r="150" spans="2:11" ht="63" customHeight="1" thickBot="1" x14ac:dyDescent="0.3">
      <c r="B150" s="1171"/>
      <c r="C150" s="1172"/>
      <c r="D150" s="1172"/>
      <c r="E150" s="1173"/>
      <c r="F150" s="6"/>
      <c r="G150" s="6"/>
      <c r="H150" s="6"/>
      <c r="I150" s="88"/>
      <c r="J150" s="6"/>
      <c r="K150" s="6"/>
    </row>
    <row r="151" spans="2:11" ht="15.75" thickBot="1" x14ac:dyDescent="0.3">
      <c r="B151" s="6"/>
      <c r="D151" s="6"/>
      <c r="E151" s="6"/>
      <c r="F151" s="6"/>
      <c r="G151" s="6"/>
      <c r="H151" s="6"/>
      <c r="I151" s="88"/>
      <c r="J151" s="6"/>
      <c r="K151" s="6"/>
    </row>
    <row r="152" spans="2:11" ht="24.75" thickBot="1" x14ac:dyDescent="0.3">
      <c r="B152" s="52" t="s">
        <v>56</v>
      </c>
      <c r="C152" s="98"/>
      <c r="D152" s="6"/>
      <c r="E152" s="6"/>
      <c r="F152" s="6"/>
      <c r="G152" s="6"/>
      <c r="H152" s="6"/>
      <c r="I152" s="88"/>
      <c r="J152" s="6"/>
      <c r="K152" s="6"/>
    </row>
    <row r="153" spans="2:11" ht="15.75" thickBot="1" x14ac:dyDescent="0.3">
      <c r="B153" s="2" t="s">
        <v>882</v>
      </c>
      <c r="C153" s="77"/>
      <c r="D153" s="6"/>
      <c r="E153" s="6"/>
      <c r="F153" s="6"/>
      <c r="G153" s="6"/>
      <c r="H153" s="6"/>
      <c r="I153" s="88"/>
      <c r="J153" s="6"/>
      <c r="K153" s="6"/>
    </row>
    <row r="154" spans="2:11" ht="60.75" thickBot="1" x14ac:dyDescent="0.3">
      <c r="B154" s="53" t="s">
        <v>57</v>
      </c>
      <c r="C154" s="99"/>
      <c r="D154" s="44" t="s">
        <v>883</v>
      </c>
      <c r="E154" s="6"/>
      <c r="F154" s="6"/>
      <c r="G154" s="6"/>
      <c r="H154" s="6"/>
      <c r="I154" s="88"/>
      <c r="J154" s="6"/>
      <c r="K154" s="6"/>
    </row>
    <row r="155" spans="2:11" x14ac:dyDescent="0.25">
      <c r="B155" s="1027" t="s">
        <v>59</v>
      </c>
      <c r="C155" s="95"/>
      <c r="D155" s="54" t="s">
        <v>60</v>
      </c>
      <c r="E155" s="6"/>
      <c r="F155" s="6"/>
      <c r="G155" s="6"/>
      <c r="H155" s="6"/>
      <c r="I155" s="88"/>
      <c r="J155" s="6"/>
      <c r="K155" s="6"/>
    </row>
    <row r="156" spans="2:11" ht="108" x14ac:dyDescent="0.25">
      <c r="B156" s="1028"/>
      <c r="C156" s="95"/>
      <c r="D156" s="47" t="s">
        <v>884</v>
      </c>
      <c r="E156" s="6"/>
      <c r="F156" s="6"/>
      <c r="G156" s="6"/>
      <c r="H156" s="6"/>
      <c r="I156" s="88"/>
      <c r="J156" s="6"/>
      <c r="K156" s="6"/>
    </row>
    <row r="157" spans="2:11" x14ac:dyDescent="0.25">
      <c r="B157" s="1028"/>
      <c r="C157" s="95"/>
      <c r="D157" s="54" t="s">
        <v>134</v>
      </c>
      <c r="E157" s="6"/>
      <c r="F157" s="6"/>
      <c r="G157" s="6"/>
      <c r="H157" s="6"/>
      <c r="I157" s="88"/>
      <c r="J157" s="6"/>
      <c r="K157" s="6"/>
    </row>
    <row r="158" spans="2:11" x14ac:dyDescent="0.25">
      <c r="B158" s="1028"/>
      <c r="C158" s="95"/>
      <c r="D158" s="47" t="s">
        <v>64</v>
      </c>
      <c r="E158" s="6"/>
      <c r="F158" s="6"/>
      <c r="G158" s="6"/>
      <c r="H158" s="6"/>
      <c r="I158" s="88"/>
      <c r="J158" s="6"/>
      <c r="K158" s="6"/>
    </row>
    <row r="159" spans="2:11" x14ac:dyDescent="0.25">
      <c r="B159" s="1028"/>
      <c r="C159" s="95"/>
      <c r="D159" s="47" t="s">
        <v>65</v>
      </c>
      <c r="E159" s="6"/>
      <c r="F159" s="6"/>
      <c r="G159" s="6"/>
      <c r="H159" s="6"/>
      <c r="I159" s="88"/>
      <c r="J159" s="6"/>
      <c r="K159" s="6"/>
    </row>
    <row r="160" spans="2:11" x14ac:dyDescent="0.25">
      <c r="B160" s="1028"/>
      <c r="C160" s="95"/>
      <c r="D160" s="47" t="s">
        <v>837</v>
      </c>
      <c r="E160" s="6"/>
      <c r="F160" s="6"/>
      <c r="G160" s="6"/>
      <c r="H160" s="6"/>
      <c r="I160" s="88"/>
      <c r="J160" s="6"/>
      <c r="K160" s="6"/>
    </row>
    <row r="161" spans="2:11" ht="36.75" thickBot="1" x14ac:dyDescent="0.3">
      <c r="B161" s="1029"/>
      <c r="C161" s="3"/>
      <c r="D161" s="41" t="s">
        <v>885</v>
      </c>
      <c r="E161" s="6"/>
      <c r="F161" s="6"/>
      <c r="G161" s="6"/>
      <c r="H161" s="6"/>
      <c r="I161" s="88"/>
      <c r="J161" s="6"/>
      <c r="K161" s="6"/>
    </row>
    <row r="162" spans="2:11" ht="24.75" thickBot="1" x14ac:dyDescent="0.3">
      <c r="B162" s="48" t="s">
        <v>72</v>
      </c>
      <c r="C162" s="3"/>
      <c r="D162" s="41"/>
      <c r="E162" s="6"/>
      <c r="F162" s="6"/>
      <c r="G162" s="6"/>
      <c r="H162" s="6"/>
      <c r="I162" s="88"/>
      <c r="J162" s="6"/>
      <c r="K162" s="6"/>
    </row>
    <row r="163" spans="2:11" ht="312" x14ac:dyDescent="0.25">
      <c r="B163" s="1027" t="s">
        <v>73</v>
      </c>
      <c r="C163" s="95"/>
      <c r="D163" s="47" t="s">
        <v>886</v>
      </c>
      <c r="E163" s="6"/>
      <c r="F163" s="6"/>
      <c r="G163" s="6"/>
      <c r="H163" s="6"/>
      <c r="I163" s="88"/>
      <c r="J163" s="6"/>
      <c r="K163" s="6"/>
    </row>
    <row r="164" spans="2:11" ht="324" x14ac:dyDescent="0.25">
      <c r="B164" s="1028"/>
      <c r="C164" s="95"/>
      <c r="D164" s="47" t="s">
        <v>887</v>
      </c>
      <c r="E164" s="6"/>
      <c r="F164" s="6"/>
      <c r="G164" s="6"/>
      <c r="H164" s="6"/>
      <c r="I164" s="88"/>
      <c r="J164" s="6"/>
      <c r="K164" s="6"/>
    </row>
    <row r="165" spans="2:11" ht="108" x14ac:dyDescent="0.25">
      <c r="B165" s="1028"/>
      <c r="C165" s="95"/>
      <c r="D165" s="47" t="s">
        <v>888</v>
      </c>
      <c r="E165" s="6"/>
      <c r="F165" s="6"/>
      <c r="G165" s="6"/>
      <c r="H165" s="6"/>
      <c r="I165" s="88"/>
      <c r="J165" s="6"/>
      <c r="K165" s="6"/>
    </row>
    <row r="166" spans="2:11" ht="72.75" thickBot="1" x14ac:dyDescent="0.3">
      <c r="B166" s="1029"/>
      <c r="C166" s="3"/>
      <c r="D166" s="41" t="s">
        <v>889</v>
      </c>
      <c r="E166" s="6"/>
      <c r="F166" s="6"/>
      <c r="G166" s="6"/>
      <c r="H166" s="6"/>
      <c r="I166" s="88"/>
      <c r="J166" s="6"/>
      <c r="K166" s="6"/>
    </row>
    <row r="167" spans="2:11" ht="24" x14ac:dyDescent="0.25">
      <c r="B167" s="1027" t="s">
        <v>90</v>
      </c>
      <c r="C167" s="95"/>
      <c r="D167" s="54" t="s">
        <v>881</v>
      </c>
      <c r="E167" s="6"/>
      <c r="F167" s="6"/>
      <c r="G167" s="6"/>
      <c r="H167" s="6"/>
      <c r="I167" s="88"/>
      <c r="J167" s="6"/>
      <c r="K167" s="6"/>
    </row>
    <row r="168" spans="2:11" x14ac:dyDescent="0.25">
      <c r="B168" s="1028"/>
      <c r="C168" s="95"/>
      <c r="D168" s="17"/>
      <c r="E168" s="6"/>
      <c r="F168" s="6"/>
      <c r="G168" s="6"/>
      <c r="H168" s="6"/>
      <c r="I168" s="88"/>
      <c r="J168" s="6"/>
      <c r="K168" s="6"/>
    </row>
    <row r="169" spans="2:11" x14ac:dyDescent="0.25">
      <c r="B169" s="1028"/>
      <c r="C169" s="95"/>
      <c r="D169" s="47" t="s">
        <v>91</v>
      </c>
      <c r="E169" s="6"/>
      <c r="F169" s="6"/>
      <c r="G169" s="6"/>
      <c r="H169" s="6"/>
      <c r="I169" s="88"/>
      <c r="J169" s="6"/>
      <c r="K169" s="6"/>
    </row>
    <row r="170" spans="2:11" ht="37.5" x14ac:dyDescent="0.25">
      <c r="B170" s="1028"/>
      <c r="C170" s="95"/>
      <c r="D170" s="47" t="s">
        <v>890</v>
      </c>
      <c r="E170" s="6"/>
      <c r="F170" s="6"/>
      <c r="G170" s="6"/>
      <c r="H170" s="6"/>
      <c r="I170" s="88"/>
      <c r="J170" s="6"/>
      <c r="K170" s="6"/>
    </row>
    <row r="171" spans="2:11" ht="37.5" x14ac:dyDescent="0.25">
      <c r="B171" s="1028"/>
      <c r="C171" s="95"/>
      <c r="D171" s="47" t="s">
        <v>891</v>
      </c>
      <c r="E171" s="6"/>
      <c r="F171" s="6"/>
      <c r="G171" s="6"/>
      <c r="H171" s="6"/>
      <c r="I171" s="88"/>
      <c r="J171" s="6"/>
      <c r="K171" s="6"/>
    </row>
    <row r="172" spans="2:11" ht="60" x14ac:dyDescent="0.25">
      <c r="B172" s="1028"/>
      <c r="C172" s="95"/>
      <c r="D172" s="47" t="s">
        <v>892</v>
      </c>
      <c r="E172" s="6"/>
      <c r="F172" s="6"/>
      <c r="G172" s="6"/>
      <c r="H172" s="6"/>
      <c r="I172" s="88"/>
      <c r="J172" s="6"/>
      <c r="K172" s="6"/>
    </row>
    <row r="173" spans="2:11" ht="97.5" x14ac:dyDescent="0.25">
      <c r="B173" s="1028"/>
      <c r="C173" s="95"/>
      <c r="D173" s="47" t="s">
        <v>893</v>
      </c>
      <c r="E173" s="6"/>
      <c r="F173" s="6"/>
      <c r="G173" s="6"/>
      <c r="H173" s="6"/>
      <c r="I173" s="88"/>
      <c r="J173" s="6"/>
      <c r="K173" s="6"/>
    </row>
    <row r="174" spans="2:11" ht="24" x14ac:dyDescent="0.25">
      <c r="B174" s="1028"/>
      <c r="C174" s="95"/>
      <c r="D174" s="54" t="s">
        <v>894</v>
      </c>
      <c r="E174" s="6"/>
      <c r="F174" s="6"/>
      <c r="G174" s="6"/>
      <c r="H174" s="6"/>
      <c r="I174" s="88"/>
      <c r="J174" s="6"/>
      <c r="K174" s="6"/>
    </row>
    <row r="175" spans="2:11" x14ac:dyDescent="0.25">
      <c r="B175" s="1028"/>
      <c r="C175" s="95"/>
      <c r="D175" s="17"/>
      <c r="E175" s="6"/>
      <c r="F175" s="6"/>
      <c r="G175" s="6"/>
      <c r="H175" s="6"/>
      <c r="I175" s="88"/>
      <c r="J175" s="6"/>
      <c r="K175" s="6"/>
    </row>
    <row r="176" spans="2:11" x14ac:dyDescent="0.25">
      <c r="B176" s="1028"/>
      <c r="C176" s="95"/>
      <c r="D176" s="47" t="s">
        <v>91</v>
      </c>
      <c r="E176" s="6"/>
      <c r="F176" s="6"/>
      <c r="G176" s="6"/>
      <c r="H176" s="6"/>
      <c r="I176" s="88"/>
      <c r="J176" s="6"/>
      <c r="K176" s="6"/>
    </row>
    <row r="177" spans="2:11" ht="37.5" x14ac:dyDescent="0.25">
      <c r="B177" s="1028"/>
      <c r="C177" s="95"/>
      <c r="D177" s="47" t="s">
        <v>895</v>
      </c>
      <c r="E177" s="6"/>
      <c r="F177" s="6"/>
      <c r="G177" s="6"/>
      <c r="H177" s="6"/>
      <c r="I177" s="88"/>
      <c r="J177" s="6"/>
      <c r="K177" s="6"/>
    </row>
    <row r="178" spans="2:11" ht="37.5" x14ac:dyDescent="0.25">
      <c r="B178" s="1028"/>
      <c r="C178" s="95"/>
      <c r="D178" s="47" t="s">
        <v>896</v>
      </c>
      <c r="E178" s="6"/>
      <c r="F178" s="6"/>
      <c r="G178" s="6"/>
      <c r="H178" s="6"/>
      <c r="I178" s="88"/>
      <c r="J178" s="6"/>
      <c r="K178" s="6"/>
    </row>
    <row r="179" spans="2:11" ht="37.5" x14ac:dyDescent="0.25">
      <c r="B179" s="1028"/>
      <c r="C179" s="95"/>
      <c r="D179" s="47" t="s">
        <v>897</v>
      </c>
      <c r="E179" s="6"/>
      <c r="F179" s="6"/>
      <c r="G179" s="6"/>
      <c r="H179" s="6"/>
      <c r="I179" s="88"/>
      <c r="J179" s="6"/>
      <c r="K179" s="6"/>
    </row>
    <row r="180" spans="2:11" ht="60" x14ac:dyDescent="0.25">
      <c r="B180" s="1028"/>
      <c r="C180" s="95"/>
      <c r="D180" s="47" t="s">
        <v>892</v>
      </c>
      <c r="E180" s="6"/>
      <c r="F180" s="6"/>
      <c r="G180" s="6"/>
      <c r="H180" s="6"/>
      <c r="I180" s="88"/>
      <c r="J180" s="6"/>
      <c r="K180" s="6"/>
    </row>
    <row r="181" spans="2:11" ht="60.75" thickBot="1" x14ac:dyDescent="0.3">
      <c r="B181" s="1029"/>
      <c r="C181" s="3"/>
      <c r="D181" s="41" t="s">
        <v>898</v>
      </c>
      <c r="E181" s="6"/>
      <c r="F181" s="6"/>
      <c r="G181" s="6"/>
      <c r="H181" s="6"/>
      <c r="I181" s="88"/>
      <c r="J181" s="6"/>
      <c r="K181" s="6"/>
    </row>
    <row r="182" spans="2:11" x14ac:dyDescent="0.25">
      <c r="B182" s="6"/>
      <c r="D182" s="6"/>
      <c r="E182" s="6"/>
      <c r="F182" s="6"/>
      <c r="G182" s="6"/>
      <c r="H182" s="6"/>
      <c r="I182" s="88"/>
      <c r="J182" s="6"/>
      <c r="K182" s="6"/>
    </row>
    <row r="183" spans="2:11" x14ac:dyDescent="0.25">
      <c r="B183" s="6"/>
      <c r="D183" s="6"/>
      <c r="E183" s="6"/>
      <c r="F183" s="6"/>
      <c r="G183" s="6"/>
      <c r="H183" s="6"/>
      <c r="I183" s="88"/>
      <c r="J183" s="6"/>
      <c r="K183" s="6"/>
    </row>
    <row r="184" spans="2:11" x14ac:dyDescent="0.25">
      <c r="B184" s="6"/>
      <c r="D184" s="6"/>
      <c r="E184" s="6"/>
      <c r="F184" s="6"/>
      <c r="G184" s="6"/>
      <c r="H184" s="6"/>
      <c r="I184" s="88"/>
      <c r="J184" s="6"/>
      <c r="K184" s="6"/>
    </row>
    <row r="185" spans="2:11" x14ac:dyDescent="0.25">
      <c r="B185" s="6"/>
      <c r="D185" s="6"/>
      <c r="E185" s="6"/>
      <c r="F185" s="6"/>
      <c r="G185" s="6"/>
      <c r="H185" s="6"/>
      <c r="I185" s="88"/>
      <c r="J185" s="6"/>
      <c r="K185" s="6"/>
    </row>
    <row r="186" spans="2:11" x14ac:dyDescent="0.25">
      <c r="B186" s="6"/>
      <c r="D186" s="6"/>
      <c r="E186" s="6"/>
      <c r="F186" s="6"/>
      <c r="G186" s="6"/>
      <c r="H186" s="6"/>
      <c r="I186" s="88"/>
      <c r="J186" s="6"/>
      <c r="K186" s="6"/>
    </row>
    <row r="187" spans="2:11" x14ac:dyDescent="0.25">
      <c r="B187" s="6"/>
      <c r="D187" s="6"/>
      <c r="E187" s="6"/>
      <c r="F187" s="6"/>
      <c r="G187" s="6"/>
      <c r="H187" s="6"/>
      <c r="I187" s="88"/>
      <c r="J187" s="6"/>
      <c r="K187" s="6"/>
    </row>
    <row r="188" spans="2:11" x14ac:dyDescent="0.25">
      <c r="B188" s="6"/>
      <c r="D188" s="6"/>
      <c r="E188" s="6"/>
      <c r="F188" s="6"/>
      <c r="G188" s="6"/>
      <c r="H188" s="6"/>
      <c r="I188" s="88"/>
      <c r="J188" s="6"/>
      <c r="K188" s="6"/>
    </row>
    <row r="189" spans="2:11" x14ac:dyDescent="0.25">
      <c r="B189" s="6"/>
      <c r="D189" s="6"/>
      <c r="E189" s="6"/>
      <c r="F189" s="6"/>
      <c r="G189" s="6"/>
      <c r="H189" s="6"/>
      <c r="I189" s="88"/>
      <c r="J189" s="6"/>
      <c r="K189" s="6"/>
    </row>
    <row r="190" spans="2:11" x14ac:dyDescent="0.25">
      <c r="B190" s="6"/>
      <c r="D190" s="6"/>
      <c r="E190" s="6"/>
      <c r="F190" s="6"/>
      <c r="G190" s="6"/>
      <c r="H190" s="6"/>
      <c r="I190" s="88"/>
      <c r="J190" s="6"/>
      <c r="K190" s="6"/>
    </row>
    <row r="191" spans="2:11" x14ac:dyDescent="0.25">
      <c r="B191" s="6"/>
      <c r="D191" s="6"/>
      <c r="E191" s="6"/>
      <c r="F191" s="6"/>
      <c r="G191" s="6"/>
      <c r="H191" s="6"/>
      <c r="I191" s="88"/>
      <c r="J191" s="6"/>
      <c r="K191" s="6"/>
    </row>
    <row r="192" spans="2:11" x14ac:dyDescent="0.25">
      <c r="B192" s="6"/>
      <c r="D192" s="6"/>
      <c r="E192" s="6"/>
      <c r="F192" s="6"/>
      <c r="G192" s="6"/>
      <c r="H192" s="6"/>
      <c r="I192" s="88"/>
      <c r="J192" s="6"/>
      <c r="K192" s="6"/>
    </row>
    <row r="193" spans="2:11" x14ac:dyDescent="0.25">
      <c r="B193" s="6"/>
      <c r="D193" s="6"/>
      <c r="E193" s="6"/>
      <c r="F193" s="6"/>
      <c r="G193" s="6"/>
      <c r="H193" s="6"/>
      <c r="I193" s="88"/>
      <c r="J193" s="6"/>
      <c r="K193" s="6"/>
    </row>
    <row r="194" spans="2:11" x14ac:dyDescent="0.25">
      <c r="B194" s="6"/>
      <c r="D194" s="6"/>
      <c r="E194" s="6"/>
      <c r="F194" s="6"/>
      <c r="G194" s="6"/>
      <c r="H194" s="6"/>
      <c r="I194" s="88"/>
      <c r="J194" s="6"/>
      <c r="K194" s="6"/>
    </row>
    <row r="195" spans="2:11" x14ac:dyDescent="0.25">
      <c r="B195" s="6"/>
      <c r="D195" s="6"/>
      <c r="E195" s="6"/>
      <c r="F195" s="6"/>
      <c r="G195" s="6"/>
      <c r="H195" s="6"/>
      <c r="I195" s="88"/>
      <c r="J195" s="6"/>
      <c r="K195" s="6"/>
    </row>
    <row r="196" spans="2:11" x14ac:dyDescent="0.25">
      <c r="B196" s="6"/>
      <c r="D196" s="6"/>
      <c r="E196" s="6"/>
      <c r="F196" s="6"/>
      <c r="G196" s="6"/>
      <c r="H196" s="6"/>
      <c r="I196" s="88"/>
      <c r="J196" s="6"/>
      <c r="K196" s="6"/>
    </row>
    <row r="197" spans="2:11" x14ac:dyDescent="0.25">
      <c r="B197" s="6"/>
      <c r="D197" s="6"/>
      <c r="E197" s="6"/>
      <c r="F197" s="6"/>
      <c r="G197" s="6"/>
      <c r="H197" s="6"/>
      <c r="I197" s="88"/>
      <c r="J197" s="6"/>
      <c r="K197" s="6"/>
    </row>
  </sheetData>
  <mergeCells count="59">
    <mergeCell ref="B137:B143"/>
    <mergeCell ref="D104:I104"/>
    <mergeCell ref="D108:I108"/>
    <mergeCell ref="D109:I109"/>
    <mergeCell ref="D110:I110"/>
    <mergeCell ref="B127:E127"/>
    <mergeCell ref="B128:B134"/>
    <mergeCell ref="D95:I95"/>
    <mergeCell ref="D96:I96"/>
    <mergeCell ref="D97:I97"/>
    <mergeCell ref="D102:I102"/>
    <mergeCell ref="B136:E136"/>
    <mergeCell ref="D84:I84"/>
    <mergeCell ref="D85:I85"/>
    <mergeCell ref="D89:I89"/>
    <mergeCell ref="D90:I90"/>
    <mergeCell ref="D79:I79"/>
    <mergeCell ref="G27:G28"/>
    <mergeCell ref="B15:B114"/>
    <mergeCell ref="D15:I15"/>
    <mergeCell ref="D16:I16"/>
    <mergeCell ref="D17:I17"/>
    <mergeCell ref="D20:I20"/>
    <mergeCell ref="D25:I25"/>
    <mergeCell ref="D26:I26"/>
    <mergeCell ref="D42:I42"/>
    <mergeCell ref="D43:I43"/>
    <mergeCell ref="F27:F28"/>
    <mergeCell ref="D71:I71"/>
    <mergeCell ref="D44:I44"/>
    <mergeCell ref="D49:I49"/>
    <mergeCell ref="D50:I50"/>
    <mergeCell ref="D51:I51"/>
    <mergeCell ref="B150:E150"/>
    <mergeCell ref="B155:B161"/>
    <mergeCell ref="B163:B166"/>
    <mergeCell ref="B167:B181"/>
    <mergeCell ref="D27:D28"/>
    <mergeCell ref="E27:E28"/>
    <mergeCell ref="D56:I56"/>
    <mergeCell ref="D57:I57"/>
    <mergeCell ref="D58:I58"/>
    <mergeCell ref="D63:I63"/>
    <mergeCell ref="D64:I64"/>
    <mergeCell ref="D65:I65"/>
    <mergeCell ref="D70:I70"/>
    <mergeCell ref="D103:I103"/>
    <mergeCell ref="D72:I72"/>
    <mergeCell ref="D78:I78"/>
    <mergeCell ref="B10:D10"/>
    <mergeCell ref="F10:S10"/>
    <mergeCell ref="F11:S11"/>
    <mergeCell ref="E12:R12"/>
    <mergeCell ref="E13:R13"/>
    <mergeCell ref="A1:P1"/>
    <mergeCell ref="A2:P2"/>
    <mergeCell ref="A3:P3"/>
    <mergeCell ref="A4:D4"/>
    <mergeCell ref="A5:P5"/>
  </mergeCells>
  <conditionalFormatting sqref="F122">
    <cfRule type="containsText" dxfId="38" priority="5" operator="containsText" text="ERROR">
      <formula>NOT(ISERROR(SEARCH("ERROR",F122)))</formula>
    </cfRule>
  </conditionalFormatting>
  <conditionalFormatting sqref="F10">
    <cfRule type="notContainsBlanks" dxfId="37" priority="4">
      <formula>LEN(TRIM(F10))&gt;0</formula>
    </cfRule>
  </conditionalFormatting>
  <conditionalFormatting sqref="F11:S11">
    <cfRule type="expression" dxfId="36" priority="2">
      <formula>E11="NO SE REPORTA"</formula>
    </cfRule>
    <cfRule type="expression" dxfId="35" priority="3">
      <formula>E10="NO APLICA"</formula>
    </cfRule>
  </conditionalFormatting>
  <conditionalFormatting sqref="E12:R12">
    <cfRule type="expression" dxfId="34"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67:E69 E18:E19 E99:H100 E46:E48 E22:H23 E53:H54 E60:H61 E74:H75 E81:H82 E87:E88 E112:H113 E92:H93 E29:H40">
      <formula1>0</formula1>
    </dataValidation>
    <dataValidation allowBlank="1" showInputMessage="1" showErrorMessage="1" sqref="E62:H62 E76:I76 I74:I75 I81:I83 E83:H83 E24:H24 E41:H41 I53:I55 E55:H55 I60:I62"/>
    <dataValidation type="decimal" allowBlank="1" showInputMessage="1" showErrorMessage="1" errorTitle="ERROR" error="Escriba un valor entre 0% y 100%" sqref="F117:F121">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opLeftCell="A4" zoomScale="98" zoomScaleNormal="98" workbookViewId="0">
      <selection activeCell="L20" sqref="L20"/>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945</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6"/>
    </row>
    <row r="7" spans="1:21" ht="15.75" thickBot="1" x14ac:dyDescent="0.3">
      <c r="A7" s="248"/>
      <c r="B7" s="254"/>
      <c r="C7" s="255"/>
      <c r="D7" s="251"/>
      <c r="E7" s="256"/>
      <c r="F7" s="251" t="s">
        <v>129</v>
      </c>
      <c r="G7" s="251"/>
      <c r="H7" s="251"/>
      <c r="I7" s="251"/>
      <c r="J7" s="251"/>
      <c r="K7" s="6"/>
    </row>
    <row r="8" spans="1:21" ht="15.75" thickBot="1" x14ac:dyDescent="0.3">
      <c r="A8" s="248"/>
      <c r="B8" s="264" t="s">
        <v>1183</v>
      </c>
      <c r="C8" s="265">
        <v>2020</v>
      </c>
      <c r="D8" s="260">
        <f>IF(E10="NO APLICA","NO APLICA",IF(E11="NO SE REPORTA","SIN INFORMACION",+E21))</f>
        <v>0.15211970074812967</v>
      </c>
      <c r="E8" s="267"/>
      <c r="F8" s="251" t="s">
        <v>130</v>
      </c>
      <c r="G8" s="251"/>
      <c r="H8" s="251"/>
      <c r="I8" s="251"/>
      <c r="J8" s="251"/>
      <c r="K8" s="6"/>
    </row>
    <row r="9" spans="1:21" x14ac:dyDescent="0.25">
      <c r="A9" s="248"/>
      <c r="B9" s="513" t="s">
        <v>1184</v>
      </c>
      <c r="C9" s="268"/>
      <c r="D9" s="251"/>
      <c r="E9" s="251"/>
      <c r="F9" s="251"/>
      <c r="G9" s="251"/>
      <c r="H9" s="251"/>
      <c r="I9" s="251"/>
      <c r="J9" s="251"/>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A14" s="248"/>
      <c r="B14" s="513"/>
      <c r="C14" s="268"/>
      <c r="D14" s="251"/>
      <c r="E14" s="251"/>
      <c r="F14" s="251"/>
      <c r="G14" s="251"/>
      <c r="H14" s="251"/>
      <c r="I14" s="251"/>
      <c r="J14" s="251"/>
      <c r="K14" s="6"/>
    </row>
    <row r="15" spans="1:21" x14ac:dyDescent="0.25">
      <c r="A15" s="248"/>
      <c r="B15" s="970" t="s">
        <v>2</v>
      </c>
      <c r="C15" s="271"/>
      <c r="D15" s="952"/>
      <c r="E15" s="953"/>
      <c r="F15" s="953"/>
      <c r="G15" s="953"/>
      <c r="H15" s="953"/>
      <c r="I15" s="954"/>
      <c r="J15" s="251"/>
      <c r="K15" s="6"/>
    </row>
    <row r="16" spans="1:21" ht="15.75" thickBot="1" x14ac:dyDescent="0.3">
      <c r="A16" s="248"/>
      <c r="B16" s="971"/>
      <c r="C16" s="279"/>
      <c r="D16" s="982" t="s">
        <v>3</v>
      </c>
      <c r="E16" s="983"/>
      <c r="F16" s="983"/>
      <c r="G16" s="983"/>
      <c r="H16" s="983"/>
      <c r="I16" s="984"/>
      <c r="J16" s="251"/>
      <c r="K16" s="6"/>
    </row>
    <row r="17" spans="1:11" ht="15.75" thickBot="1" x14ac:dyDescent="0.3">
      <c r="A17" s="248"/>
      <c r="B17" s="971"/>
      <c r="C17" s="275"/>
      <c r="D17" s="425" t="s">
        <v>150</v>
      </c>
      <c r="E17" s="283" t="s">
        <v>20</v>
      </c>
      <c r="F17" s="283" t="s">
        <v>21</v>
      </c>
      <c r="G17" s="283" t="s">
        <v>22</v>
      </c>
      <c r="H17" s="283" t="s">
        <v>23</v>
      </c>
      <c r="I17" s="283" t="s">
        <v>151</v>
      </c>
      <c r="J17" s="251"/>
      <c r="K17" s="6"/>
    </row>
    <row r="18" spans="1:11" ht="36.75" thickBot="1" x14ac:dyDescent="0.3">
      <c r="A18" s="248"/>
      <c r="B18" s="971"/>
      <c r="C18" s="275"/>
      <c r="D18" s="430" t="s">
        <v>960</v>
      </c>
      <c r="E18" s="155">
        <v>401</v>
      </c>
      <c r="F18" s="155"/>
      <c r="G18" s="155"/>
      <c r="H18" s="155"/>
      <c r="I18" s="452">
        <f>SUM(E18:H18)</f>
        <v>401</v>
      </c>
      <c r="J18" s="251"/>
      <c r="K18" s="6"/>
    </row>
    <row r="19" spans="1:11" ht="36.75" thickBot="1" x14ac:dyDescent="0.3">
      <c r="A19" s="248"/>
      <c r="B19" s="971"/>
      <c r="C19" s="275"/>
      <c r="D19" s="430" t="s">
        <v>961</v>
      </c>
      <c r="E19" s="155">
        <v>22</v>
      </c>
      <c r="F19" s="155"/>
      <c r="G19" s="155"/>
      <c r="H19" s="155"/>
      <c r="I19" s="452">
        <f>SUM(E19:H19)</f>
        <v>22</v>
      </c>
      <c r="J19" s="251"/>
      <c r="K19" s="6"/>
    </row>
    <row r="20" spans="1:11" ht="36.75" thickBot="1" x14ac:dyDescent="0.3">
      <c r="A20" s="248"/>
      <c r="B20" s="971"/>
      <c r="C20" s="275"/>
      <c r="D20" s="430" t="s">
        <v>962</v>
      </c>
      <c r="E20" s="155">
        <v>39</v>
      </c>
      <c r="F20" s="155"/>
      <c r="G20" s="155"/>
      <c r="H20" s="155"/>
      <c r="I20" s="452">
        <f>SUM(E20:H20)</f>
        <v>39</v>
      </c>
      <c r="J20" s="251"/>
      <c r="K20" s="6"/>
    </row>
    <row r="21" spans="1:11" ht="24.75" thickBot="1" x14ac:dyDescent="0.3">
      <c r="A21" s="248"/>
      <c r="B21" s="972"/>
      <c r="C21" s="432"/>
      <c r="D21" s="430" t="s">
        <v>963</v>
      </c>
      <c r="E21" s="457">
        <f>+(E19+E20)/E18</f>
        <v>0.15211970074812967</v>
      </c>
      <c r="F21" s="457" t="e">
        <f>+(F19+F20)/F18</f>
        <v>#DIV/0!</v>
      </c>
      <c r="G21" s="457" t="e">
        <f>+(G19+G20)/G18</f>
        <v>#DIV/0!</v>
      </c>
      <c r="H21" s="457" t="e">
        <f>+(H19+H20)/H18</f>
        <v>#DIV/0!</v>
      </c>
      <c r="I21" s="457">
        <f>+(I19+I20)/I18</f>
        <v>0.15211970074812967</v>
      </c>
      <c r="J21" s="251"/>
      <c r="K21" s="6"/>
    </row>
    <row r="22" spans="1:11" ht="36" customHeight="1" thickBot="1" x14ac:dyDescent="0.3">
      <c r="A22" s="248"/>
      <c r="B22" s="429" t="s">
        <v>34</v>
      </c>
      <c r="C22" s="289"/>
      <c r="D22" s="979" t="s">
        <v>964</v>
      </c>
      <c r="E22" s="980"/>
      <c r="F22" s="980"/>
      <c r="G22" s="980"/>
      <c r="H22" s="980"/>
      <c r="I22" s="981"/>
      <c r="J22" s="251"/>
      <c r="K22" s="6"/>
    </row>
    <row r="23" spans="1:11" ht="36" customHeight="1" thickBot="1" x14ac:dyDescent="0.3">
      <c r="A23" s="248"/>
      <c r="B23" s="429" t="s">
        <v>36</v>
      </c>
      <c r="C23" s="289"/>
      <c r="D23" s="979" t="s">
        <v>159</v>
      </c>
      <c r="E23" s="980"/>
      <c r="F23" s="980"/>
      <c r="G23" s="980"/>
      <c r="H23" s="980"/>
      <c r="I23" s="981"/>
      <c r="J23" s="251"/>
      <c r="K23" s="6"/>
    </row>
    <row r="24" spans="1:11" ht="15.75" thickBot="1" x14ac:dyDescent="0.3">
      <c r="A24" s="248"/>
      <c r="B24" s="252"/>
      <c r="C24" s="253"/>
      <c r="D24" s="251"/>
      <c r="E24" s="251"/>
      <c r="F24" s="251"/>
      <c r="G24" s="251"/>
      <c r="H24" s="251"/>
      <c r="I24" s="251"/>
      <c r="J24" s="251"/>
      <c r="K24" s="6"/>
    </row>
    <row r="25" spans="1:11" ht="24" customHeight="1" thickBot="1" x14ac:dyDescent="0.3">
      <c r="A25" s="248"/>
      <c r="B25" s="967" t="s">
        <v>38</v>
      </c>
      <c r="C25" s="968"/>
      <c r="D25" s="968"/>
      <c r="E25" s="969"/>
      <c r="F25" s="251"/>
      <c r="G25" s="251"/>
      <c r="H25" s="251"/>
      <c r="I25" s="251"/>
      <c r="J25" s="251"/>
      <c r="K25" s="6"/>
    </row>
    <row r="26" spans="1:11" ht="15.75" thickBot="1" x14ac:dyDescent="0.3">
      <c r="A26" s="248"/>
      <c r="B26" s="970">
        <v>1</v>
      </c>
      <c r="C26" s="275"/>
      <c r="D26" s="292" t="s">
        <v>39</v>
      </c>
      <c r="E26" s="169" t="s">
        <v>2068</v>
      </c>
      <c r="F26" s="251"/>
      <c r="G26" s="251"/>
      <c r="H26" s="251"/>
      <c r="I26" s="251"/>
      <c r="J26" s="251"/>
      <c r="K26" s="6"/>
    </row>
    <row r="27" spans="1:11" ht="15.75" thickBot="1" x14ac:dyDescent="0.3">
      <c r="A27" s="248"/>
      <c r="B27" s="971"/>
      <c r="C27" s="275"/>
      <c r="D27" s="430" t="s">
        <v>40</v>
      </c>
      <c r="E27" s="169" t="s">
        <v>2113</v>
      </c>
      <c r="F27" s="251"/>
      <c r="G27" s="251"/>
      <c r="H27" s="251"/>
      <c r="I27" s="251"/>
      <c r="J27" s="251"/>
      <c r="K27" s="6"/>
    </row>
    <row r="28" spans="1:11" ht="15.75" thickBot="1" x14ac:dyDescent="0.3">
      <c r="A28" s="248"/>
      <c r="B28" s="971"/>
      <c r="C28" s="275"/>
      <c r="D28" s="430" t="s">
        <v>41</v>
      </c>
      <c r="E28" s="169" t="s">
        <v>2112</v>
      </c>
      <c r="F28" s="251"/>
      <c r="G28" s="251"/>
      <c r="H28" s="251"/>
      <c r="I28" s="251"/>
      <c r="J28" s="251"/>
      <c r="K28" s="6"/>
    </row>
    <row r="29" spans="1:11" ht="15.75" thickBot="1" x14ac:dyDescent="0.3">
      <c r="A29" s="248"/>
      <c r="B29" s="971"/>
      <c r="C29" s="275"/>
      <c r="D29" s="430" t="s">
        <v>42</v>
      </c>
      <c r="E29" s="169" t="s">
        <v>2114</v>
      </c>
      <c r="F29" s="251"/>
      <c r="G29" s="251"/>
      <c r="H29" s="251"/>
      <c r="I29" s="251"/>
      <c r="J29" s="251"/>
      <c r="K29" s="6"/>
    </row>
    <row r="30" spans="1:11" ht="15.75" thickBot="1" x14ac:dyDescent="0.3">
      <c r="A30" s="248"/>
      <c r="B30" s="971"/>
      <c r="C30" s="275"/>
      <c r="D30" s="430" t="s">
        <v>43</v>
      </c>
      <c r="E30" s="846" t="s">
        <v>2115</v>
      </c>
      <c r="F30" s="251"/>
      <c r="G30" s="251"/>
      <c r="H30" s="251"/>
      <c r="I30" s="251"/>
      <c r="J30" s="251"/>
      <c r="K30" s="6"/>
    </row>
    <row r="31" spans="1:11" ht="15.75" thickBot="1" x14ac:dyDescent="0.3">
      <c r="A31" s="248"/>
      <c r="B31" s="971"/>
      <c r="C31" s="275"/>
      <c r="D31" s="430" t="s">
        <v>44</v>
      </c>
      <c r="E31" s="169">
        <v>5748960</v>
      </c>
      <c r="F31" s="251"/>
      <c r="G31" s="251"/>
      <c r="H31" s="251"/>
      <c r="I31" s="251"/>
      <c r="J31" s="251"/>
      <c r="K31" s="6"/>
    </row>
    <row r="32" spans="1:11" ht="15.75" thickBot="1" x14ac:dyDescent="0.3">
      <c r="A32" s="248"/>
      <c r="B32" s="972"/>
      <c r="C32" s="432"/>
      <c r="D32" s="430" t="s">
        <v>45</v>
      </c>
      <c r="E32" s="169" t="s">
        <v>2024</v>
      </c>
      <c r="F32" s="251"/>
      <c r="G32" s="251"/>
      <c r="H32" s="251"/>
      <c r="I32" s="251"/>
      <c r="J32" s="251"/>
      <c r="K32" s="6"/>
    </row>
    <row r="33" spans="1:11" ht="15.75" thickBot="1" x14ac:dyDescent="0.3">
      <c r="A33" s="248"/>
      <c r="B33" s="252"/>
      <c r="C33" s="253"/>
      <c r="D33" s="251"/>
      <c r="E33" s="251"/>
      <c r="F33" s="251"/>
      <c r="G33" s="251"/>
      <c r="H33" s="251"/>
      <c r="I33" s="251"/>
      <c r="J33" s="251"/>
      <c r="K33" s="6"/>
    </row>
    <row r="34" spans="1:11" ht="15.75" thickBot="1" x14ac:dyDescent="0.3">
      <c r="A34" s="248"/>
      <c r="B34" s="967" t="s">
        <v>46</v>
      </c>
      <c r="C34" s="968"/>
      <c r="D34" s="968"/>
      <c r="E34" s="969"/>
      <c r="F34" s="251"/>
      <c r="G34" s="251"/>
      <c r="H34" s="251"/>
      <c r="I34" s="251"/>
      <c r="J34" s="251"/>
      <c r="K34" s="6"/>
    </row>
    <row r="35" spans="1:11" ht="15.75" thickBot="1" x14ac:dyDescent="0.3">
      <c r="A35" s="248"/>
      <c r="B35" s="970">
        <v>1</v>
      </c>
      <c r="C35" s="275"/>
      <c r="D35" s="292" t="s">
        <v>39</v>
      </c>
      <c r="E35" s="436" t="s">
        <v>47</v>
      </c>
      <c r="F35" s="251"/>
      <c r="G35" s="251"/>
      <c r="H35" s="251"/>
      <c r="I35" s="251"/>
      <c r="J35" s="251"/>
      <c r="K35" s="6"/>
    </row>
    <row r="36" spans="1:11" ht="15.75" thickBot="1" x14ac:dyDescent="0.3">
      <c r="A36" s="248"/>
      <c r="B36" s="971"/>
      <c r="C36" s="275"/>
      <c r="D36" s="430" t="s">
        <v>40</v>
      </c>
      <c r="E36" s="456" t="s">
        <v>48</v>
      </c>
      <c r="F36" s="251"/>
      <c r="G36" s="251"/>
      <c r="H36" s="251"/>
      <c r="I36" s="251"/>
      <c r="J36" s="251"/>
      <c r="K36" s="6"/>
    </row>
    <row r="37" spans="1:11" ht="15.75" thickBot="1" x14ac:dyDescent="0.3">
      <c r="A37" s="248"/>
      <c r="B37" s="971"/>
      <c r="C37" s="275"/>
      <c r="D37" s="430" t="s">
        <v>41</v>
      </c>
      <c r="E37" s="174"/>
      <c r="F37" s="251"/>
      <c r="G37" s="251"/>
      <c r="H37" s="251"/>
      <c r="I37" s="251"/>
      <c r="J37" s="251"/>
      <c r="K37" s="6"/>
    </row>
    <row r="38" spans="1:11" ht="15.75" thickBot="1" x14ac:dyDescent="0.3">
      <c r="A38" s="248"/>
      <c r="B38" s="971"/>
      <c r="C38" s="275"/>
      <c r="D38" s="430" t="s">
        <v>42</v>
      </c>
      <c r="E38" s="174"/>
      <c r="F38" s="251"/>
      <c r="G38" s="251"/>
      <c r="H38" s="251"/>
      <c r="I38" s="251"/>
      <c r="J38" s="251"/>
      <c r="K38" s="6"/>
    </row>
    <row r="39" spans="1:11" ht="15.75" thickBot="1" x14ac:dyDescent="0.3">
      <c r="A39" s="248"/>
      <c r="B39" s="971"/>
      <c r="C39" s="275"/>
      <c r="D39" s="430" t="s">
        <v>43</v>
      </c>
      <c r="E39" s="174"/>
      <c r="F39" s="251"/>
      <c r="G39" s="251"/>
      <c r="H39" s="251"/>
      <c r="I39" s="251"/>
      <c r="J39" s="251"/>
      <c r="K39" s="6"/>
    </row>
    <row r="40" spans="1:11" ht="15.75" thickBot="1" x14ac:dyDescent="0.3">
      <c r="A40" s="248"/>
      <c r="B40" s="971"/>
      <c r="C40" s="275"/>
      <c r="D40" s="430" t="s">
        <v>44</v>
      </c>
      <c r="E40" s="174"/>
      <c r="F40" s="251"/>
      <c r="G40" s="251"/>
      <c r="H40" s="251"/>
      <c r="I40" s="251"/>
      <c r="J40" s="251"/>
      <c r="K40" s="6"/>
    </row>
    <row r="41" spans="1:11" ht="15.75" thickBot="1" x14ac:dyDescent="0.3">
      <c r="A41" s="248"/>
      <c r="B41" s="972"/>
      <c r="C41" s="432"/>
      <c r="D41" s="430" t="s">
        <v>45</v>
      </c>
      <c r="E41" s="174"/>
      <c r="F41" s="251"/>
      <c r="G41" s="251"/>
      <c r="H41" s="251"/>
      <c r="I41" s="251"/>
      <c r="J41" s="251"/>
      <c r="K41" s="6"/>
    </row>
    <row r="42" spans="1:11" ht="15.75" thickBot="1" x14ac:dyDescent="0.3">
      <c r="A42" s="248"/>
      <c r="B42" s="252"/>
      <c r="C42" s="253"/>
      <c r="D42" s="251"/>
      <c r="E42" s="251"/>
      <c r="F42" s="251"/>
      <c r="G42" s="251"/>
      <c r="H42" s="251"/>
      <c r="I42" s="251"/>
      <c r="J42" s="251"/>
      <c r="K42" s="6"/>
    </row>
    <row r="43" spans="1:11" ht="15" customHeight="1" thickBot="1" x14ac:dyDescent="0.3">
      <c r="A43" s="248"/>
      <c r="B43" s="426" t="s">
        <v>49</v>
      </c>
      <c r="C43" s="427"/>
      <c r="D43" s="427"/>
      <c r="E43" s="428"/>
      <c r="F43" s="248"/>
      <c r="G43" s="251"/>
      <c r="H43" s="251"/>
      <c r="I43" s="251"/>
      <c r="J43" s="251"/>
      <c r="K43" s="6"/>
    </row>
    <row r="44" spans="1:11" ht="24.75" thickBot="1" x14ac:dyDescent="0.3">
      <c r="A44" s="248"/>
      <c r="B44" s="429" t="s">
        <v>50</v>
      </c>
      <c r="C44" s="430" t="s">
        <v>51</v>
      </c>
      <c r="D44" s="430" t="s">
        <v>52</v>
      </c>
      <c r="E44" s="430" t="s">
        <v>53</v>
      </c>
      <c r="F44" s="251"/>
      <c r="G44" s="251"/>
      <c r="H44" s="251"/>
      <c r="I44" s="251"/>
      <c r="J44" s="251"/>
    </row>
    <row r="45" spans="1:11" ht="60.75" thickBot="1" x14ac:dyDescent="0.3">
      <c r="A45" s="248"/>
      <c r="B45" s="298">
        <v>42401</v>
      </c>
      <c r="C45" s="430">
        <v>0.01</v>
      </c>
      <c r="D45" s="431" t="s">
        <v>965</v>
      </c>
      <c r="E45" s="430"/>
      <c r="F45" s="251"/>
      <c r="G45" s="251"/>
      <c r="H45" s="251"/>
      <c r="I45" s="251"/>
      <c r="J45" s="251"/>
    </row>
    <row r="46" spans="1:11" ht="15.75" thickBot="1" x14ac:dyDescent="0.3">
      <c r="A46" s="248"/>
      <c r="B46" s="252"/>
      <c r="C46" s="253"/>
      <c r="D46" s="251"/>
      <c r="E46" s="251"/>
      <c r="F46" s="251"/>
      <c r="G46" s="251"/>
      <c r="H46" s="251"/>
      <c r="I46" s="251"/>
      <c r="J46" s="251"/>
      <c r="K46" s="6"/>
    </row>
    <row r="47" spans="1:11" x14ac:dyDescent="0.25">
      <c r="A47" s="248"/>
      <c r="B47" s="300" t="s">
        <v>55</v>
      </c>
      <c r="C47" s="301"/>
      <c r="D47" s="251"/>
      <c r="E47" s="251"/>
      <c r="F47" s="251"/>
      <c r="G47" s="251"/>
      <c r="H47" s="251"/>
      <c r="I47" s="251"/>
      <c r="J47" s="251"/>
      <c r="K47" s="6"/>
    </row>
    <row r="48" spans="1:11" x14ac:dyDescent="0.25">
      <c r="A48" s="248"/>
      <c r="B48" s="1177"/>
      <c r="C48" s="1178"/>
      <c r="D48" s="1178"/>
      <c r="E48" s="1179"/>
      <c r="F48" s="251"/>
      <c r="G48" s="251"/>
      <c r="H48" s="251"/>
      <c r="I48" s="251"/>
      <c r="J48" s="251"/>
      <c r="K48" s="6"/>
    </row>
    <row r="49" spans="1:11" x14ac:dyDescent="0.25">
      <c r="A49" s="248"/>
      <c r="B49" s="1180"/>
      <c r="C49" s="1181"/>
      <c r="D49" s="1181"/>
      <c r="E49" s="1182"/>
      <c r="F49" s="251"/>
      <c r="G49" s="251"/>
      <c r="H49" s="251"/>
      <c r="I49" s="251"/>
      <c r="J49" s="251"/>
      <c r="K49" s="6"/>
    </row>
    <row r="50" spans="1:11" ht="15.75" thickBot="1" x14ac:dyDescent="0.3">
      <c r="A50" s="248"/>
      <c r="B50" s="251"/>
      <c r="C50" s="268"/>
      <c r="D50" s="251"/>
      <c r="E50" s="251"/>
      <c r="F50" s="251"/>
      <c r="G50" s="251"/>
      <c r="H50" s="251"/>
      <c r="I50" s="251"/>
      <c r="J50" s="251"/>
      <c r="K50" s="6"/>
    </row>
    <row r="51" spans="1:11" ht="24.75" thickBot="1" x14ac:dyDescent="0.3">
      <c r="B51" s="52" t="s">
        <v>56</v>
      </c>
      <c r="C51" s="98"/>
      <c r="D51" s="6"/>
      <c r="E51" s="6"/>
      <c r="F51" s="6"/>
      <c r="G51" s="6"/>
      <c r="H51" s="6"/>
      <c r="I51" s="6"/>
      <c r="J51" s="6"/>
      <c r="K51" s="6"/>
    </row>
    <row r="52" spans="1:11" ht="15.75" thickBot="1" x14ac:dyDescent="0.3">
      <c r="B52" s="2"/>
      <c r="C52" s="77"/>
      <c r="D52" s="6"/>
      <c r="E52" s="6"/>
      <c r="F52" s="6"/>
      <c r="G52" s="6"/>
      <c r="H52" s="6"/>
      <c r="I52" s="6"/>
      <c r="J52" s="6"/>
      <c r="K52" s="6"/>
    </row>
    <row r="53" spans="1:11" ht="84.75" thickBot="1" x14ac:dyDescent="0.3">
      <c r="B53" s="53" t="s">
        <v>57</v>
      </c>
      <c r="C53" s="99"/>
      <c r="D53" s="44" t="s">
        <v>946</v>
      </c>
      <c r="E53" s="6"/>
      <c r="F53" s="6"/>
      <c r="G53" s="6"/>
      <c r="H53" s="6"/>
      <c r="I53" s="6"/>
      <c r="J53" s="6"/>
      <c r="K53" s="6"/>
    </row>
    <row r="54" spans="1:11" x14ac:dyDescent="0.25">
      <c r="B54" s="1027" t="s">
        <v>59</v>
      </c>
      <c r="C54" s="95"/>
      <c r="D54" s="54" t="s">
        <v>60</v>
      </c>
      <c r="E54" s="6"/>
      <c r="F54" s="6"/>
      <c r="G54" s="6"/>
      <c r="H54" s="6"/>
      <c r="I54" s="6"/>
      <c r="J54" s="6"/>
      <c r="K54" s="6"/>
    </row>
    <row r="55" spans="1:11" ht="72" x14ac:dyDescent="0.25">
      <c r="B55" s="1028"/>
      <c r="C55" s="95"/>
      <c r="D55" s="54" t="s">
        <v>947</v>
      </c>
      <c r="E55" s="6"/>
      <c r="F55" s="6"/>
      <c r="G55" s="6"/>
      <c r="H55" s="6"/>
      <c r="I55" s="6"/>
      <c r="J55" s="6"/>
      <c r="K55" s="6"/>
    </row>
    <row r="56" spans="1:11" x14ac:dyDescent="0.25">
      <c r="B56" s="1028"/>
      <c r="C56" s="95"/>
      <c r="D56" s="54" t="s">
        <v>134</v>
      </c>
      <c r="E56" s="6"/>
      <c r="F56" s="6"/>
      <c r="G56" s="6"/>
      <c r="H56" s="6"/>
      <c r="I56" s="6"/>
      <c r="J56" s="6"/>
      <c r="K56" s="6"/>
    </row>
    <row r="57" spans="1:11" ht="24" x14ac:dyDescent="0.25">
      <c r="B57" s="1028"/>
      <c r="C57" s="95"/>
      <c r="D57" s="47" t="s">
        <v>948</v>
      </c>
      <c r="E57" s="6"/>
      <c r="F57" s="6"/>
      <c r="G57" s="6"/>
      <c r="H57" s="6"/>
      <c r="I57" s="6"/>
      <c r="J57" s="6"/>
      <c r="K57" s="6"/>
    </row>
    <row r="58" spans="1:11" ht="24" x14ac:dyDescent="0.25">
      <c r="B58" s="1028"/>
      <c r="C58" s="95"/>
      <c r="D58" s="47" t="s">
        <v>949</v>
      </c>
      <c r="E58" s="6"/>
      <c r="F58" s="6"/>
      <c r="G58" s="6"/>
      <c r="H58" s="6"/>
      <c r="I58" s="6"/>
      <c r="J58" s="6"/>
      <c r="K58" s="6"/>
    </row>
    <row r="59" spans="1:11" ht="15.75" thickBot="1" x14ac:dyDescent="0.3">
      <c r="B59" s="1029"/>
      <c r="C59" s="3"/>
      <c r="D59" s="41" t="s">
        <v>65</v>
      </c>
      <c r="E59" s="6"/>
      <c r="F59" s="6"/>
      <c r="G59" s="6"/>
      <c r="H59" s="6"/>
      <c r="I59" s="6"/>
      <c r="J59" s="6"/>
      <c r="K59" s="6"/>
    </row>
    <row r="60" spans="1:11" ht="24.75" thickBot="1" x14ac:dyDescent="0.3">
      <c r="B60" s="48" t="s">
        <v>72</v>
      </c>
      <c r="C60" s="3"/>
      <c r="D60" s="41"/>
      <c r="E60" s="6"/>
      <c r="F60" s="6"/>
      <c r="G60" s="6"/>
      <c r="H60" s="6"/>
      <c r="I60" s="6"/>
      <c r="J60" s="6"/>
      <c r="K60" s="6"/>
    </row>
    <row r="61" spans="1:11" ht="132" x14ac:dyDescent="0.25">
      <c r="B61" s="1027" t="s">
        <v>73</v>
      </c>
      <c r="C61" s="95"/>
      <c r="D61" s="47" t="s">
        <v>950</v>
      </c>
      <c r="E61" s="6"/>
      <c r="F61" s="6"/>
      <c r="G61" s="6"/>
      <c r="H61" s="6"/>
      <c r="I61" s="6"/>
      <c r="J61" s="6"/>
      <c r="K61" s="6"/>
    </row>
    <row r="62" spans="1:11" ht="324" x14ac:dyDescent="0.25">
      <c r="B62" s="1028"/>
      <c r="C62" s="95"/>
      <c r="D62" s="47" t="s">
        <v>951</v>
      </c>
      <c r="E62" s="6"/>
      <c r="F62" s="6"/>
      <c r="G62" s="6"/>
      <c r="H62" s="6"/>
      <c r="I62" s="6"/>
      <c r="J62" s="6"/>
      <c r="K62" s="6"/>
    </row>
    <row r="63" spans="1:11" ht="84" x14ac:dyDescent="0.25">
      <c r="B63" s="1028"/>
      <c r="C63" s="95"/>
      <c r="D63" s="47" t="s">
        <v>952</v>
      </c>
      <c r="E63" s="6"/>
      <c r="F63" s="6"/>
      <c r="G63" s="6"/>
      <c r="H63" s="6"/>
      <c r="I63" s="6"/>
      <c r="J63" s="6"/>
      <c r="K63" s="6"/>
    </row>
    <row r="64" spans="1:11" ht="72" x14ac:dyDescent="0.25">
      <c r="B64" s="1028"/>
      <c r="C64" s="95"/>
      <c r="D64" s="47" t="s">
        <v>953</v>
      </c>
      <c r="E64" s="6"/>
      <c r="F64" s="6"/>
      <c r="G64" s="6"/>
      <c r="H64" s="6"/>
      <c r="I64" s="6"/>
      <c r="J64" s="6"/>
      <c r="K64" s="6"/>
    </row>
    <row r="65" spans="2:11" ht="60.75" thickBot="1" x14ac:dyDescent="0.3">
      <c r="B65" s="1029"/>
      <c r="C65" s="3"/>
      <c r="D65" s="41" t="s">
        <v>954</v>
      </c>
      <c r="E65" s="6"/>
      <c r="F65" s="6"/>
      <c r="G65" s="6"/>
      <c r="H65" s="6"/>
      <c r="I65" s="6"/>
      <c r="J65" s="6"/>
      <c r="K65" s="6"/>
    </row>
    <row r="66" spans="2:11" x14ac:dyDescent="0.25">
      <c r="B66" s="1027" t="s">
        <v>90</v>
      </c>
      <c r="C66" s="95"/>
      <c r="D66" s="47"/>
      <c r="E66" s="6"/>
      <c r="F66" s="6"/>
      <c r="G66" s="6"/>
      <c r="H66" s="6"/>
      <c r="I66" s="6"/>
      <c r="J66" s="6"/>
      <c r="K66" s="6"/>
    </row>
    <row r="67" spans="2:11" x14ac:dyDescent="0.25">
      <c r="B67" s="1028"/>
      <c r="C67" s="95"/>
      <c r="D67" s="17"/>
      <c r="E67" s="6"/>
      <c r="F67" s="6"/>
      <c r="G67" s="6"/>
      <c r="H67" s="6"/>
      <c r="I67" s="6"/>
      <c r="J67" s="6"/>
      <c r="K67" s="6"/>
    </row>
    <row r="68" spans="2:11" x14ac:dyDescent="0.25">
      <c r="B68" s="1028"/>
      <c r="C68" s="95"/>
      <c r="D68" s="47" t="s">
        <v>91</v>
      </c>
      <c r="E68" s="6"/>
      <c r="F68" s="6"/>
      <c r="G68" s="6"/>
      <c r="H68" s="6"/>
      <c r="I68" s="6"/>
      <c r="J68" s="6"/>
      <c r="K68" s="6"/>
    </row>
    <row r="69" spans="2:11" ht="25.5" x14ac:dyDescent="0.25">
      <c r="B69" s="1028"/>
      <c r="C69" s="95"/>
      <c r="D69" s="47" t="s">
        <v>955</v>
      </c>
      <c r="E69" s="6"/>
      <c r="F69" s="6"/>
      <c r="G69" s="6"/>
      <c r="H69" s="6"/>
      <c r="I69" s="6"/>
      <c r="J69" s="6"/>
      <c r="K69" s="6"/>
    </row>
    <row r="70" spans="2:11" ht="37.5" x14ac:dyDescent="0.25">
      <c r="B70" s="1028"/>
      <c r="C70" s="95"/>
      <c r="D70" s="47" t="s">
        <v>956</v>
      </c>
      <c r="E70" s="6"/>
      <c r="F70" s="6"/>
      <c r="G70" s="6"/>
      <c r="H70" s="6"/>
      <c r="I70" s="6"/>
      <c r="J70" s="6"/>
      <c r="K70" s="6"/>
    </row>
    <row r="71" spans="2:11" ht="37.5" x14ac:dyDescent="0.25">
      <c r="B71" s="1028"/>
      <c r="C71" s="95"/>
      <c r="D71" s="47" t="s">
        <v>957</v>
      </c>
      <c r="E71" s="6"/>
      <c r="F71" s="6"/>
      <c r="G71" s="6"/>
      <c r="H71" s="6"/>
      <c r="I71" s="6"/>
      <c r="J71" s="6"/>
      <c r="K71" s="6"/>
    </row>
    <row r="72" spans="2:11" ht="36" x14ac:dyDescent="0.25">
      <c r="B72" s="1028"/>
      <c r="C72" s="95"/>
      <c r="D72" s="47" t="s">
        <v>958</v>
      </c>
      <c r="E72" s="6"/>
      <c r="F72" s="6"/>
      <c r="G72" s="6"/>
      <c r="H72" s="6"/>
      <c r="I72" s="6"/>
      <c r="J72" s="6"/>
      <c r="K72" s="6"/>
    </row>
    <row r="73" spans="2:11" ht="120.75" thickBot="1" x14ac:dyDescent="0.3">
      <c r="B73" s="1029"/>
      <c r="C73" s="3"/>
      <c r="D73" s="41" t="s">
        <v>959</v>
      </c>
      <c r="E73" s="6"/>
      <c r="F73" s="6"/>
      <c r="G73" s="6"/>
      <c r="H73" s="6"/>
      <c r="I73" s="6"/>
      <c r="J73" s="6"/>
      <c r="K73" s="6"/>
    </row>
    <row r="74" spans="2:11" x14ac:dyDescent="0.25">
      <c r="B74" s="6"/>
      <c r="D74" s="6"/>
      <c r="E74" s="6"/>
      <c r="F74" s="6"/>
      <c r="G74" s="6"/>
      <c r="H74" s="6"/>
      <c r="I74" s="6"/>
      <c r="J74" s="6"/>
      <c r="K74" s="6"/>
    </row>
    <row r="75" spans="2:11" x14ac:dyDescent="0.25">
      <c r="B75" s="6"/>
      <c r="D75" s="6"/>
      <c r="E75" s="6"/>
      <c r="F75" s="6"/>
      <c r="G75" s="6"/>
      <c r="H75" s="6"/>
      <c r="I75" s="6"/>
      <c r="J75" s="6"/>
      <c r="K75" s="6"/>
    </row>
    <row r="76" spans="2:11" x14ac:dyDescent="0.25">
      <c r="B76" s="6"/>
      <c r="D76" s="6"/>
      <c r="E76" s="6"/>
      <c r="F76" s="6"/>
      <c r="G76" s="6"/>
      <c r="H76" s="6"/>
      <c r="I76" s="6"/>
      <c r="J76" s="6"/>
      <c r="K76" s="6"/>
    </row>
    <row r="77" spans="2:11" x14ac:dyDescent="0.25">
      <c r="B77" s="6"/>
      <c r="D77" s="6"/>
      <c r="E77" s="6"/>
      <c r="F77" s="6"/>
      <c r="G77" s="6"/>
      <c r="H77" s="6"/>
      <c r="I77" s="6"/>
      <c r="J77" s="6"/>
      <c r="K77" s="6"/>
    </row>
    <row r="78" spans="2:11" x14ac:dyDescent="0.25">
      <c r="B78" s="6"/>
      <c r="D78" s="6"/>
      <c r="E78" s="6"/>
      <c r="F78" s="6"/>
      <c r="G78" s="6"/>
      <c r="H78" s="6"/>
      <c r="I78" s="6"/>
      <c r="J78" s="6"/>
      <c r="K78" s="6"/>
    </row>
    <row r="79" spans="2:11" x14ac:dyDescent="0.25">
      <c r="B79" s="6"/>
      <c r="D79" s="6"/>
      <c r="E79" s="6"/>
      <c r="F79" s="6"/>
      <c r="G79" s="6"/>
      <c r="H79" s="6"/>
      <c r="I79" s="6"/>
      <c r="J79" s="6"/>
      <c r="K79" s="6"/>
    </row>
    <row r="80" spans="2:11" x14ac:dyDescent="0.25">
      <c r="B80" s="6"/>
      <c r="D80" s="6"/>
      <c r="E80" s="6"/>
      <c r="F80" s="6"/>
      <c r="G80" s="6"/>
      <c r="H80" s="6"/>
      <c r="I80" s="6"/>
      <c r="J80" s="6"/>
      <c r="K80" s="6"/>
    </row>
    <row r="81" spans="2:11" x14ac:dyDescent="0.25">
      <c r="B81" s="6"/>
      <c r="D81" s="6"/>
      <c r="E81" s="6"/>
      <c r="F81" s="6"/>
      <c r="G81" s="6"/>
      <c r="H81" s="6"/>
      <c r="I81" s="6"/>
      <c r="J81" s="6"/>
      <c r="K81" s="6"/>
    </row>
    <row r="82" spans="2:11" x14ac:dyDescent="0.25">
      <c r="B82" s="6"/>
      <c r="D82" s="6"/>
      <c r="E82" s="6"/>
      <c r="F82" s="6"/>
      <c r="G82" s="6"/>
      <c r="H82" s="6"/>
      <c r="I82" s="6"/>
      <c r="J82" s="6"/>
      <c r="K82" s="6"/>
    </row>
    <row r="83" spans="2:11" x14ac:dyDescent="0.25">
      <c r="B83" s="6"/>
      <c r="D83" s="6"/>
      <c r="E83" s="6"/>
      <c r="F83" s="6"/>
      <c r="G83" s="6"/>
      <c r="H83" s="6"/>
      <c r="I83" s="6"/>
      <c r="J83" s="6"/>
      <c r="K83" s="6"/>
    </row>
    <row r="84" spans="2:11" x14ac:dyDescent="0.25">
      <c r="B84" s="6"/>
      <c r="D84" s="6"/>
      <c r="E84" s="6"/>
      <c r="F84" s="6"/>
      <c r="G84" s="6"/>
      <c r="H84" s="6"/>
      <c r="I84" s="6"/>
      <c r="J84" s="6"/>
      <c r="K84" s="6"/>
    </row>
    <row r="85" spans="2:11" x14ac:dyDescent="0.25">
      <c r="B85" s="6"/>
      <c r="D85" s="6"/>
      <c r="E85" s="6"/>
      <c r="F85" s="6"/>
      <c r="G85" s="6"/>
      <c r="H85" s="6"/>
      <c r="I85" s="6"/>
      <c r="J85" s="6"/>
      <c r="K85" s="6"/>
    </row>
    <row r="86" spans="2:11" x14ac:dyDescent="0.25">
      <c r="B86" s="6"/>
      <c r="D86" s="6"/>
      <c r="E86" s="6"/>
      <c r="F86" s="6"/>
      <c r="G86" s="6"/>
      <c r="H86" s="6"/>
      <c r="I86" s="6"/>
      <c r="J86" s="6"/>
      <c r="K86" s="6"/>
    </row>
    <row r="87" spans="2:11" x14ac:dyDescent="0.25">
      <c r="B87" s="6"/>
      <c r="D87" s="6"/>
      <c r="E87" s="6"/>
      <c r="F87" s="6"/>
      <c r="G87" s="6"/>
      <c r="H87" s="6"/>
      <c r="I87" s="6"/>
      <c r="J87" s="6"/>
      <c r="K87" s="6"/>
    </row>
    <row r="88" spans="2:11" x14ac:dyDescent="0.25">
      <c r="B88" s="6"/>
      <c r="D88" s="6"/>
      <c r="E88" s="6"/>
      <c r="F88" s="6"/>
      <c r="G88" s="6"/>
      <c r="H88" s="6"/>
      <c r="I88" s="6"/>
      <c r="J88" s="6"/>
      <c r="K88" s="6"/>
    </row>
    <row r="89" spans="2:11" x14ac:dyDescent="0.25">
      <c r="B89" s="6"/>
      <c r="D89" s="6"/>
      <c r="E89" s="6"/>
      <c r="F89" s="6"/>
      <c r="G89" s="6"/>
      <c r="H89" s="6"/>
      <c r="I89" s="6"/>
      <c r="J89" s="6"/>
      <c r="K89" s="6"/>
    </row>
    <row r="90" spans="2:11" x14ac:dyDescent="0.25">
      <c r="B90" s="6"/>
      <c r="D90" s="6"/>
      <c r="E90" s="6"/>
      <c r="F90" s="6"/>
      <c r="G90" s="6"/>
      <c r="H90" s="6"/>
      <c r="I90" s="6"/>
      <c r="J90" s="6"/>
      <c r="K90" s="6"/>
    </row>
    <row r="91" spans="2:11" x14ac:dyDescent="0.25">
      <c r="B91" s="6"/>
      <c r="D91" s="6"/>
      <c r="E91" s="6"/>
      <c r="F91" s="6"/>
      <c r="G91" s="6"/>
      <c r="H91" s="6"/>
      <c r="I91" s="6"/>
      <c r="J91" s="6"/>
      <c r="K91" s="6"/>
    </row>
    <row r="92" spans="2:11" x14ac:dyDescent="0.25">
      <c r="B92" s="6"/>
      <c r="D92" s="6"/>
      <c r="E92" s="6"/>
      <c r="F92" s="6"/>
      <c r="G92" s="6"/>
      <c r="H92" s="6"/>
      <c r="I92" s="6"/>
      <c r="J92" s="6"/>
      <c r="K92" s="6"/>
    </row>
    <row r="93" spans="2:11" x14ac:dyDescent="0.25">
      <c r="B93" s="6"/>
      <c r="D93" s="6"/>
      <c r="E93" s="6"/>
      <c r="F93" s="6"/>
      <c r="G93" s="6"/>
      <c r="H93" s="6"/>
      <c r="I93" s="6"/>
      <c r="J93" s="6"/>
      <c r="K93" s="6"/>
    </row>
    <row r="94" spans="2:11" x14ac:dyDescent="0.25">
      <c r="B94" s="6"/>
      <c r="D94" s="6"/>
      <c r="E94" s="6"/>
      <c r="F94" s="6"/>
      <c r="G94" s="6"/>
      <c r="H94" s="6"/>
      <c r="I94" s="6"/>
      <c r="J94" s="6"/>
      <c r="K94" s="6"/>
    </row>
    <row r="95" spans="2:11" x14ac:dyDescent="0.25">
      <c r="B95" s="6"/>
      <c r="D95" s="6"/>
      <c r="E95" s="6"/>
      <c r="F95" s="6"/>
      <c r="G95" s="6"/>
      <c r="H95" s="6"/>
      <c r="I95" s="6"/>
      <c r="J95" s="6"/>
      <c r="K95" s="6"/>
    </row>
    <row r="96" spans="2:11" x14ac:dyDescent="0.25">
      <c r="B96" s="6"/>
      <c r="D96" s="6"/>
      <c r="E96" s="6"/>
      <c r="F96" s="6"/>
      <c r="G96" s="6"/>
      <c r="H96" s="6"/>
      <c r="I96" s="6"/>
      <c r="J96" s="6"/>
      <c r="K96" s="6"/>
    </row>
    <row r="97" spans="2:11" x14ac:dyDescent="0.25">
      <c r="B97" s="6"/>
      <c r="D97" s="6"/>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mergeCells count="23">
    <mergeCell ref="B54:B59"/>
    <mergeCell ref="B61:B65"/>
    <mergeCell ref="B66:B73"/>
    <mergeCell ref="B15:B21"/>
    <mergeCell ref="D15:I15"/>
    <mergeCell ref="D16:I16"/>
    <mergeCell ref="D22:I22"/>
    <mergeCell ref="D23:I23"/>
    <mergeCell ref="B25:E25"/>
    <mergeCell ref="B26:B32"/>
    <mergeCell ref="B34:E34"/>
    <mergeCell ref="B35:B41"/>
    <mergeCell ref="B48:E49"/>
    <mergeCell ref="B10:D10"/>
    <mergeCell ref="F10:S10"/>
    <mergeCell ref="F11:S11"/>
    <mergeCell ref="E12:R12"/>
    <mergeCell ref="E13:R13"/>
    <mergeCell ref="A1:P1"/>
    <mergeCell ref="A2:P2"/>
    <mergeCell ref="A3:P3"/>
    <mergeCell ref="A4:D4"/>
    <mergeCell ref="A5:P5"/>
  </mergeCells>
  <conditionalFormatting sqref="F10">
    <cfRule type="notContainsBlanks" dxfId="33" priority="4">
      <formula>LEN(TRIM(F10))&gt;0</formula>
    </cfRule>
  </conditionalFormatting>
  <conditionalFormatting sqref="F11:S11">
    <cfRule type="expression" dxfId="32" priority="2">
      <formula>E11="NO SE REPORTA"</formula>
    </cfRule>
    <cfRule type="expression" dxfId="31" priority="3">
      <formula>E10="NO APLICA"</formula>
    </cfRule>
  </conditionalFormatting>
  <conditionalFormatting sqref="E12:R12">
    <cfRule type="expression" dxfId="30"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8: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0" r:id="rId1"/>
  </hyperlinks>
  <pageMargins left="0.25" right="0.25" top="0.75" bottom="0.75" header="0.3" footer="0.3"/>
  <pageSetup paperSize="178" orientation="landscape" horizontalDpi="1200" verticalDpi="1200" r:id="rId2"/>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91"/>
  <sheetViews>
    <sheetView showGridLines="0" topLeftCell="A34" zoomScale="98" zoomScaleNormal="98" workbookViewId="0">
      <selection activeCell="J37" sqref="J37"/>
    </sheetView>
  </sheetViews>
  <sheetFormatPr baseColWidth="10" defaultRowHeight="15" x14ac:dyDescent="0.25"/>
  <cols>
    <col min="1" max="1" width="1.85546875" customWidth="1"/>
    <col min="2" max="2" width="12.8554687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966</v>
      </c>
      <c r="B5" s="939"/>
      <c r="C5" s="939"/>
      <c r="D5" s="939"/>
      <c r="E5" s="939"/>
      <c r="F5" s="939"/>
      <c r="G5" s="939"/>
      <c r="H5" s="939"/>
      <c r="I5" s="939"/>
      <c r="J5" s="939"/>
      <c r="K5" s="939"/>
      <c r="L5" s="939"/>
      <c r="M5" s="939"/>
      <c r="N5" s="939"/>
      <c r="O5" s="939"/>
      <c r="P5" s="940"/>
    </row>
    <row r="6" spans="1:21" ht="15.75" thickBot="1" x14ac:dyDescent="0.3">
      <c r="B6" s="252" t="s">
        <v>1</v>
      </c>
      <c r="C6" s="77"/>
      <c r="D6" s="6"/>
      <c r="E6" s="75"/>
      <c r="F6" s="6" t="s">
        <v>128</v>
      </c>
      <c r="G6" s="6"/>
      <c r="H6" s="6"/>
      <c r="I6" s="6"/>
      <c r="J6" s="6"/>
      <c r="K6" s="6"/>
    </row>
    <row r="7" spans="1:21" ht="15.75" thickBot="1" x14ac:dyDescent="0.3">
      <c r="B7" s="264" t="s">
        <v>1183</v>
      </c>
      <c r="C7" s="224">
        <v>2020</v>
      </c>
      <c r="D7" s="226">
        <f>IF(E9="NO APLICA","NO APLICA",IF(E10="NO SE REPORTA","SIN INFORMACION",+E17))</f>
        <v>1</v>
      </c>
      <c r="E7" s="244"/>
      <c r="F7" s="6" t="s">
        <v>129</v>
      </c>
      <c r="G7" s="6"/>
      <c r="H7" s="6"/>
      <c r="I7" s="6"/>
      <c r="J7" s="6"/>
      <c r="K7" s="6"/>
    </row>
    <row r="8" spans="1:21" x14ac:dyDescent="0.25">
      <c r="B8" s="513" t="s">
        <v>1184</v>
      </c>
      <c r="E8" s="225"/>
      <c r="F8" s="6" t="s">
        <v>130</v>
      </c>
      <c r="G8" s="6"/>
      <c r="H8" s="6"/>
      <c r="I8" s="6"/>
      <c r="J8" s="6"/>
      <c r="K8" s="6"/>
    </row>
    <row r="9" spans="1:21" s="416" customFormat="1" x14ac:dyDescent="0.25">
      <c r="A9" s="248"/>
      <c r="B9" s="991" t="s">
        <v>1238</v>
      </c>
      <c r="C9" s="991"/>
      <c r="D9" s="991"/>
      <c r="E9" s="519" t="s">
        <v>1235</v>
      </c>
      <c r="F9" s="998" t="str">
        <f>IF(E9="NO APLICA","      ESCRIBA EL NÚMERO DEL ACUERDO DEL CONSEJO DIRECTIVO EN EL CUAL DECIDE LA NO PROCEDENCIA DE LA APLICACIÓN DEL INDICADOR",IF(E10="NO SE REPORTA","      ESCRIBA EL NÚMERO DEL ACUERDO DEL CONSEJO DIRECTIVO EN LA CUAL SE APRUEBA LA AGENDA DE IMPLEMENTACION DEL INDICADOR",""))</f>
        <v/>
      </c>
      <c r="G9" s="999"/>
      <c r="H9" s="999"/>
      <c r="I9" s="999"/>
      <c r="J9" s="999"/>
      <c r="K9" s="999"/>
      <c r="L9" s="999"/>
      <c r="M9" s="999"/>
      <c r="N9" s="999"/>
      <c r="O9" s="999"/>
      <c r="P9" s="999"/>
      <c r="Q9" s="999"/>
      <c r="R9" s="999"/>
      <c r="S9" s="999"/>
      <c r="T9" s="515"/>
      <c r="U9" s="515"/>
    </row>
    <row r="10" spans="1:21" s="416" customFormat="1" ht="14.45" customHeight="1" x14ac:dyDescent="0.25">
      <c r="A10" s="248"/>
      <c r="B10" s="516"/>
      <c r="C10" s="517"/>
      <c r="D10" s="518" t="str">
        <f>IF(E9="SI APLICA","¿El indicador no se reporta por limitaciones de información disponible? ","")</f>
        <v xml:space="preserve">¿El indicador no se reporta por limitaciones de información disponible? </v>
      </c>
      <c r="E10" s="520" t="s">
        <v>1237</v>
      </c>
      <c r="F10" s="992"/>
      <c r="G10" s="993"/>
      <c r="H10" s="993"/>
      <c r="I10" s="993"/>
      <c r="J10" s="993"/>
      <c r="K10" s="993"/>
      <c r="L10" s="993"/>
      <c r="M10" s="993"/>
      <c r="N10" s="993"/>
      <c r="O10" s="993"/>
      <c r="P10" s="993"/>
      <c r="Q10" s="993"/>
      <c r="R10" s="993"/>
      <c r="S10" s="993"/>
    </row>
    <row r="11" spans="1:21" s="416" customFormat="1" ht="23.45" customHeight="1" x14ac:dyDescent="0.25">
      <c r="A11" s="248"/>
      <c r="B11" s="513"/>
      <c r="C11" s="307"/>
      <c r="D11" s="518" t="str">
        <f>IF(E10="SI SE REPORTA","¿Qué programas o proyectos del Plan de Acción están asociados al indicador? ","")</f>
        <v xml:space="preserve">¿Qué programas o proyectos del Plan de Acción están asociados al indicador? </v>
      </c>
      <c r="E11" s="994">
        <v>3</v>
      </c>
      <c r="F11" s="994"/>
      <c r="G11" s="994"/>
      <c r="H11" s="994"/>
      <c r="I11" s="994"/>
      <c r="J11" s="994"/>
      <c r="K11" s="994"/>
      <c r="L11" s="994"/>
      <c r="M11" s="994"/>
      <c r="N11" s="994"/>
      <c r="O11" s="994"/>
      <c r="P11" s="994"/>
      <c r="Q11" s="994"/>
      <c r="R11" s="994"/>
    </row>
    <row r="12" spans="1:21" s="416" customFormat="1" ht="21.95" customHeight="1" thickBot="1" x14ac:dyDescent="0.3">
      <c r="A12" s="248"/>
      <c r="B12" s="513"/>
      <c r="C12" s="307"/>
      <c r="D12" s="518" t="s">
        <v>1240</v>
      </c>
      <c r="E12" s="995"/>
      <c r="F12" s="996"/>
      <c r="G12" s="996"/>
      <c r="H12" s="996"/>
      <c r="I12" s="996"/>
      <c r="J12" s="996"/>
      <c r="K12" s="996"/>
      <c r="L12" s="996"/>
      <c r="M12" s="996"/>
      <c r="N12" s="996"/>
      <c r="O12" s="996"/>
      <c r="P12" s="996"/>
      <c r="Q12" s="996"/>
      <c r="R12" s="997"/>
    </row>
    <row r="13" spans="1:21" ht="15.75" customHeight="1" thickBot="1" x14ac:dyDescent="0.3">
      <c r="B13" s="1077" t="s">
        <v>2</v>
      </c>
      <c r="C13" s="103"/>
      <c r="D13" s="1033" t="s">
        <v>3</v>
      </c>
      <c r="E13" s="1034"/>
      <c r="F13" s="1034"/>
      <c r="G13" s="1034"/>
      <c r="H13" s="1034"/>
      <c r="I13" s="1039"/>
      <c r="J13" s="1040"/>
      <c r="K13" s="6"/>
    </row>
    <row r="14" spans="1:21" ht="15.75" thickBot="1" x14ac:dyDescent="0.3">
      <c r="B14" s="1098"/>
      <c r="C14" s="99" t="s">
        <v>19</v>
      </c>
      <c r="D14" s="44" t="s">
        <v>150</v>
      </c>
      <c r="E14" s="39" t="s">
        <v>20</v>
      </c>
      <c r="F14" s="39" t="s">
        <v>21</v>
      </c>
      <c r="G14" s="39" t="s">
        <v>22</v>
      </c>
      <c r="H14" s="444" t="s">
        <v>23</v>
      </c>
      <c r="I14" s="475"/>
      <c r="J14" s="476"/>
      <c r="K14" s="6"/>
    </row>
    <row r="15" spans="1:21" ht="84.75" thickBot="1" x14ac:dyDescent="0.3">
      <c r="B15" s="1098"/>
      <c r="C15" s="3" t="s">
        <v>152</v>
      </c>
      <c r="D15" s="196" t="s">
        <v>987</v>
      </c>
      <c r="E15" s="7">
        <v>25</v>
      </c>
      <c r="F15" s="7"/>
      <c r="G15" s="7"/>
      <c r="H15" s="473"/>
      <c r="I15" s="477"/>
      <c r="J15" s="22"/>
      <c r="K15" s="6"/>
    </row>
    <row r="16" spans="1:21" ht="84.75" thickBot="1" x14ac:dyDescent="0.3">
      <c r="B16" s="1098"/>
      <c r="C16" s="3" t="s">
        <v>154</v>
      </c>
      <c r="D16" s="196" t="s">
        <v>988</v>
      </c>
      <c r="E16" s="7">
        <v>25</v>
      </c>
      <c r="F16" s="7"/>
      <c r="G16" s="7"/>
      <c r="H16" s="473"/>
      <c r="I16" s="477"/>
      <c r="J16" s="22"/>
      <c r="K16" s="6"/>
    </row>
    <row r="17" spans="2:11" ht="72.599999999999994" customHeight="1" thickBot="1" x14ac:dyDescent="0.3">
      <c r="B17" s="1098"/>
      <c r="C17" s="3" t="s">
        <v>156</v>
      </c>
      <c r="D17" s="130" t="s">
        <v>989</v>
      </c>
      <c r="E17" s="156">
        <f>+E16/E15</f>
        <v>1</v>
      </c>
      <c r="F17" s="156" t="e">
        <f>+F16/F15</f>
        <v>#DIV/0!</v>
      </c>
      <c r="G17" s="156" t="e">
        <f>+G16/G15</f>
        <v>#DIV/0!</v>
      </c>
      <c r="H17" s="474" t="e">
        <f>+H16/H15</f>
        <v>#DIV/0!</v>
      </c>
      <c r="I17" s="478"/>
      <c r="J17" s="24"/>
      <c r="K17" s="6"/>
    </row>
    <row r="18" spans="2:11" x14ac:dyDescent="0.25">
      <c r="B18" s="1098"/>
      <c r="C18" s="104"/>
      <c r="D18" s="1038"/>
      <c r="E18" s="1039"/>
      <c r="F18" s="1039"/>
      <c r="G18" s="1039"/>
      <c r="H18" s="1039"/>
      <c r="I18" s="1183"/>
      <c r="J18" s="1046"/>
      <c r="K18" s="6"/>
    </row>
    <row r="19" spans="2:11" ht="24" customHeight="1" thickBot="1" x14ac:dyDescent="0.3">
      <c r="B19" s="1098"/>
      <c r="C19" s="104"/>
      <c r="D19" s="1044" t="s">
        <v>990</v>
      </c>
      <c r="E19" s="1045"/>
      <c r="F19" s="1045"/>
      <c r="G19" s="1045"/>
      <c r="H19" s="1045"/>
      <c r="I19" s="1045"/>
      <c r="J19" s="1046"/>
      <c r="K19" s="6"/>
    </row>
    <row r="20" spans="2:11" ht="24.75" thickBot="1" x14ac:dyDescent="0.3">
      <c r="B20" s="1098"/>
      <c r="C20" s="99" t="s">
        <v>19</v>
      </c>
      <c r="D20" s="39" t="s">
        <v>309</v>
      </c>
      <c r="E20" s="125" t="s">
        <v>991</v>
      </c>
      <c r="F20" s="44" t="s">
        <v>992</v>
      </c>
      <c r="G20" s="44" t="s">
        <v>55</v>
      </c>
      <c r="H20" s="6"/>
      <c r="J20" s="22"/>
      <c r="K20" s="6"/>
    </row>
    <row r="21" spans="2:11" ht="15.75" thickBot="1" x14ac:dyDescent="0.3">
      <c r="B21" s="1098"/>
      <c r="C21" s="3">
        <v>1</v>
      </c>
      <c r="D21" s="31" t="s">
        <v>2067</v>
      </c>
      <c r="E21" s="7">
        <v>25</v>
      </c>
      <c r="F21" s="30"/>
      <c r="G21" s="30"/>
      <c r="H21" s="6"/>
      <c r="J21" s="22"/>
      <c r="K21" s="6"/>
    </row>
    <row r="22" spans="2:11" ht="15.75" thickBot="1" x14ac:dyDescent="0.3">
      <c r="B22" s="1098"/>
      <c r="C22" s="3">
        <v>2</v>
      </c>
      <c r="D22" s="31"/>
      <c r="E22" s="7"/>
      <c r="F22" s="30"/>
      <c r="G22" s="30"/>
      <c r="H22" s="6"/>
      <c r="J22" s="22"/>
      <c r="K22" s="6"/>
    </row>
    <row r="23" spans="2:11" s="416" customFormat="1" ht="15.75" thickBot="1" x14ac:dyDescent="0.3">
      <c r="B23" s="1098"/>
      <c r="C23" s="445">
        <v>3</v>
      </c>
      <c r="D23" s="31"/>
      <c r="E23" s="7"/>
      <c r="F23" s="30"/>
      <c r="G23" s="30"/>
      <c r="H23" s="6"/>
      <c r="J23" s="22"/>
      <c r="K23" s="6"/>
    </row>
    <row r="24" spans="2:11" s="416" customFormat="1" ht="15.75" thickBot="1" x14ac:dyDescent="0.3">
      <c r="B24" s="1098"/>
      <c r="C24" s="445">
        <v>4</v>
      </c>
      <c r="D24" s="31"/>
      <c r="E24" s="7"/>
      <c r="F24" s="30"/>
      <c r="G24" s="30"/>
      <c r="H24" s="6"/>
      <c r="J24" s="22"/>
      <c r="K24" s="6"/>
    </row>
    <row r="25" spans="2:11" s="416" customFormat="1" ht="15.75" thickBot="1" x14ac:dyDescent="0.3">
      <c r="B25" s="1098"/>
      <c r="C25" s="445">
        <v>5</v>
      </c>
      <c r="D25" s="31"/>
      <c r="E25" s="7"/>
      <c r="F25" s="30"/>
      <c r="G25" s="30"/>
      <c r="H25" s="6"/>
      <c r="J25" s="22"/>
      <c r="K25" s="6"/>
    </row>
    <row r="26" spans="2:11" s="416" customFormat="1" ht="15.75" thickBot="1" x14ac:dyDescent="0.3">
      <c r="B26" s="1098"/>
      <c r="C26" s="445">
        <v>6</v>
      </c>
      <c r="D26" s="31"/>
      <c r="E26" s="7"/>
      <c r="F26" s="30"/>
      <c r="G26" s="30"/>
      <c r="H26" s="6"/>
      <c r="J26" s="22"/>
      <c r="K26" s="6"/>
    </row>
    <row r="27" spans="2:11" s="416" customFormat="1" ht="15.75" thickBot="1" x14ac:dyDescent="0.3">
      <c r="B27" s="1098"/>
      <c r="C27" s="445">
        <v>7</v>
      </c>
      <c r="D27" s="31"/>
      <c r="E27" s="7"/>
      <c r="F27" s="30"/>
      <c r="G27" s="30"/>
      <c r="H27" s="6"/>
      <c r="J27" s="22"/>
      <c r="K27" s="6"/>
    </row>
    <row r="28" spans="2:11" s="416" customFormat="1" ht="15.75" thickBot="1" x14ac:dyDescent="0.3">
      <c r="B28" s="1098"/>
      <c r="C28" s="445">
        <v>8</v>
      </c>
      <c r="D28" s="31"/>
      <c r="E28" s="7"/>
      <c r="F28" s="30"/>
      <c r="G28" s="30"/>
      <c r="H28" s="6"/>
      <c r="J28" s="22"/>
      <c r="K28" s="6"/>
    </row>
    <row r="29" spans="2:11" ht="15.75" thickBot="1" x14ac:dyDescent="0.3">
      <c r="B29" s="1098"/>
      <c r="C29" s="445">
        <v>9</v>
      </c>
      <c r="D29" s="31"/>
      <c r="E29" s="7"/>
      <c r="F29" s="30"/>
      <c r="G29" s="30"/>
      <c r="H29" s="6"/>
      <c r="J29" s="22"/>
      <c r="K29" s="6"/>
    </row>
    <row r="30" spans="2:11" ht="15.75" thickBot="1" x14ac:dyDescent="0.3">
      <c r="B30" s="1078"/>
      <c r="C30" s="445">
        <v>10</v>
      </c>
      <c r="D30" s="31"/>
      <c r="E30" s="7"/>
      <c r="F30" s="30"/>
      <c r="G30" s="30"/>
      <c r="H30" s="23"/>
      <c r="J30" s="24"/>
      <c r="K30" s="6"/>
    </row>
    <row r="31" spans="2:11" ht="24" customHeight="1" thickBot="1" x14ac:dyDescent="0.3">
      <c r="B31" s="61" t="s">
        <v>34</v>
      </c>
      <c r="C31" s="105"/>
      <c r="D31" s="1033" t="s">
        <v>993</v>
      </c>
      <c r="E31" s="1034"/>
      <c r="F31" s="1034"/>
      <c r="G31" s="1034"/>
      <c r="H31" s="1034"/>
      <c r="I31" s="1034"/>
      <c r="J31" s="1035"/>
      <c r="K31" s="6"/>
    </row>
    <row r="32" spans="2:11" ht="18.75" thickBot="1" x14ac:dyDescent="0.3">
      <c r="B32" s="61" t="s">
        <v>36</v>
      </c>
      <c r="C32" s="105"/>
      <c r="D32" s="1033" t="s">
        <v>278</v>
      </c>
      <c r="E32" s="1034"/>
      <c r="F32" s="1034"/>
      <c r="G32" s="1034"/>
      <c r="H32" s="1034"/>
      <c r="I32" s="1034"/>
      <c r="J32" s="1035"/>
      <c r="K32" s="6"/>
    </row>
    <row r="33" spans="2:11" ht="15.75" thickBot="1" x14ac:dyDescent="0.3">
      <c r="B33" s="2"/>
      <c r="C33" s="77"/>
      <c r="D33" s="6"/>
      <c r="E33" s="6"/>
      <c r="F33" s="6"/>
      <c r="G33" s="6"/>
      <c r="H33" s="6"/>
      <c r="I33" s="6"/>
      <c r="J33" s="6"/>
      <c r="K33" s="6"/>
    </row>
    <row r="34" spans="2:11" ht="24" customHeight="1" thickBot="1" x14ac:dyDescent="0.3">
      <c r="B34" s="1030" t="s">
        <v>38</v>
      </c>
      <c r="C34" s="1031"/>
      <c r="D34" s="1031"/>
      <c r="E34" s="1032"/>
      <c r="F34" s="6"/>
      <c r="G34" s="6"/>
      <c r="H34" s="6"/>
      <c r="I34" s="6"/>
      <c r="J34" s="6"/>
      <c r="K34" s="6"/>
    </row>
    <row r="35" spans="2:11" ht="15.75" thickBot="1" x14ac:dyDescent="0.3">
      <c r="B35" s="1027">
        <v>1</v>
      </c>
      <c r="C35" s="95"/>
      <c r="D35" s="49" t="s">
        <v>39</v>
      </c>
      <c r="E35" s="31" t="s">
        <v>2068</v>
      </c>
      <c r="F35" s="6"/>
      <c r="G35" s="6"/>
      <c r="H35" s="6"/>
      <c r="I35" s="6"/>
      <c r="J35" s="6"/>
      <c r="K35" s="6"/>
    </row>
    <row r="36" spans="2:11" ht="15.75" thickBot="1" x14ac:dyDescent="0.3">
      <c r="B36" s="1028"/>
      <c r="C36" s="95"/>
      <c r="D36" s="41" t="s">
        <v>40</v>
      </c>
      <c r="E36" s="31" t="s">
        <v>2013</v>
      </c>
      <c r="F36" s="6"/>
      <c r="G36" s="6"/>
      <c r="H36" s="6"/>
      <c r="I36" s="6"/>
      <c r="J36" s="6"/>
      <c r="K36" s="6"/>
    </row>
    <row r="37" spans="2:11" ht="15.75" thickBot="1" x14ac:dyDescent="0.3">
      <c r="B37" s="1028"/>
      <c r="C37" s="95"/>
      <c r="D37" s="41" t="s">
        <v>41</v>
      </c>
      <c r="E37" s="31" t="s">
        <v>2014</v>
      </c>
      <c r="F37" s="6"/>
      <c r="G37" s="6"/>
      <c r="H37" s="6"/>
      <c r="I37" s="6"/>
      <c r="J37" s="6"/>
      <c r="K37" s="6"/>
    </row>
    <row r="38" spans="2:11" ht="15.75" thickBot="1" x14ac:dyDescent="0.3">
      <c r="B38" s="1028"/>
      <c r="C38" s="95"/>
      <c r="D38" s="41" t="s">
        <v>42</v>
      </c>
      <c r="E38" s="31" t="s">
        <v>2015</v>
      </c>
      <c r="F38" s="6"/>
      <c r="G38" s="6"/>
      <c r="H38" s="6"/>
      <c r="I38" s="6"/>
      <c r="J38" s="6"/>
      <c r="K38" s="6"/>
    </row>
    <row r="39" spans="2:11" ht="15.75" thickBot="1" x14ac:dyDescent="0.3">
      <c r="B39" s="1028"/>
      <c r="C39" s="95"/>
      <c r="D39" s="41" t="s">
        <v>43</v>
      </c>
      <c r="E39" s="847" t="s">
        <v>2069</v>
      </c>
      <c r="F39" s="6"/>
      <c r="G39" s="6"/>
      <c r="H39" s="6"/>
      <c r="I39" s="6"/>
      <c r="J39" s="6"/>
      <c r="K39" s="6"/>
    </row>
    <row r="40" spans="2:11" ht="15.75" thickBot="1" x14ac:dyDescent="0.3">
      <c r="B40" s="1028"/>
      <c r="C40" s="95"/>
      <c r="D40" s="41" t="s">
        <v>44</v>
      </c>
      <c r="E40" s="31">
        <v>5748960</v>
      </c>
      <c r="F40" s="6"/>
      <c r="G40" s="6"/>
      <c r="H40" s="6"/>
      <c r="I40" s="6"/>
      <c r="J40" s="6"/>
      <c r="K40" s="6"/>
    </row>
    <row r="41" spans="2:11" ht="15.75" thickBot="1" x14ac:dyDescent="0.3">
      <c r="B41" s="1029"/>
      <c r="C41" s="3"/>
      <c r="D41" s="41" t="s">
        <v>45</v>
      </c>
      <c r="E41" s="31" t="s">
        <v>2024</v>
      </c>
      <c r="F41" s="6"/>
      <c r="G41" s="6"/>
      <c r="H41" s="6"/>
      <c r="I41" s="6"/>
      <c r="J41" s="6"/>
      <c r="K41" s="6"/>
    </row>
    <row r="42" spans="2:11" ht="15.75" thickBot="1" x14ac:dyDescent="0.3">
      <c r="B42" s="2"/>
      <c r="C42" s="77"/>
      <c r="D42" s="6"/>
      <c r="E42" s="6"/>
      <c r="F42" s="6"/>
      <c r="G42" s="6"/>
      <c r="H42" s="6"/>
      <c r="I42" s="6"/>
      <c r="J42" s="6"/>
      <c r="K42" s="6"/>
    </row>
    <row r="43" spans="2:11" ht="15.75" thickBot="1" x14ac:dyDescent="0.3">
      <c r="B43" s="1030" t="s">
        <v>46</v>
      </c>
      <c r="C43" s="1031"/>
      <c r="D43" s="1031"/>
      <c r="E43" s="1032"/>
      <c r="F43" s="6"/>
      <c r="G43" s="6"/>
      <c r="H43" s="6"/>
      <c r="I43" s="6"/>
      <c r="J43" s="6"/>
      <c r="K43" s="6"/>
    </row>
    <row r="44" spans="2:11" ht="15.75" thickBot="1" x14ac:dyDescent="0.3">
      <c r="B44" s="1027">
        <v>1</v>
      </c>
      <c r="C44" s="95"/>
      <c r="D44" s="49" t="s">
        <v>39</v>
      </c>
      <c r="E44" s="448" t="s">
        <v>47</v>
      </c>
      <c r="F44" s="6"/>
      <c r="G44" s="6"/>
      <c r="H44" s="6"/>
      <c r="I44" s="6"/>
      <c r="J44" s="6"/>
      <c r="K44" s="6"/>
    </row>
    <row r="45" spans="2:11" ht="15.75" thickBot="1" x14ac:dyDescent="0.3">
      <c r="B45" s="1028"/>
      <c r="C45" s="95"/>
      <c r="D45" s="41" t="s">
        <v>40</v>
      </c>
      <c r="E45" s="448" t="s">
        <v>48</v>
      </c>
      <c r="F45" s="6"/>
      <c r="G45" s="6"/>
      <c r="H45" s="6"/>
      <c r="I45" s="6"/>
      <c r="J45" s="6"/>
      <c r="K45" s="6"/>
    </row>
    <row r="46" spans="2:11" ht="15.75" thickBot="1" x14ac:dyDescent="0.3">
      <c r="B46" s="1028"/>
      <c r="C46" s="95"/>
      <c r="D46" s="41" t="s">
        <v>41</v>
      </c>
      <c r="E46" s="479"/>
      <c r="F46" s="6"/>
      <c r="G46" s="6"/>
      <c r="H46" s="6"/>
      <c r="I46" s="6"/>
      <c r="J46" s="6"/>
      <c r="K46" s="6"/>
    </row>
    <row r="47" spans="2:11" ht="15.75" thickBot="1" x14ac:dyDescent="0.3">
      <c r="B47" s="1028"/>
      <c r="C47" s="95"/>
      <c r="D47" s="41" t="s">
        <v>42</v>
      </c>
      <c r="E47" s="479"/>
      <c r="F47" s="6"/>
      <c r="G47" s="6"/>
      <c r="H47" s="6"/>
      <c r="I47" s="6"/>
      <c r="J47" s="6"/>
      <c r="K47" s="6"/>
    </row>
    <row r="48" spans="2:11" ht="15.75" thickBot="1" x14ac:dyDescent="0.3">
      <c r="B48" s="1028"/>
      <c r="C48" s="95"/>
      <c r="D48" s="41" t="s">
        <v>43</v>
      </c>
      <c r="E48" s="479"/>
      <c r="F48" s="6"/>
      <c r="G48" s="6"/>
      <c r="H48" s="6"/>
      <c r="I48" s="6"/>
      <c r="J48" s="6"/>
      <c r="K48" s="6"/>
    </row>
    <row r="49" spans="2:11" ht="15.75" thickBot="1" x14ac:dyDescent="0.3">
      <c r="B49" s="1028"/>
      <c r="C49" s="95"/>
      <c r="D49" s="41" t="s">
        <v>44</v>
      </c>
      <c r="E49" s="479"/>
      <c r="F49" s="6"/>
      <c r="G49" s="6"/>
      <c r="H49" s="6"/>
      <c r="I49" s="6"/>
      <c r="J49" s="6"/>
      <c r="K49" s="6"/>
    </row>
    <row r="50" spans="2:11" ht="15.75" thickBot="1" x14ac:dyDescent="0.3">
      <c r="B50" s="1029"/>
      <c r="C50" s="3"/>
      <c r="D50" s="41" t="s">
        <v>45</v>
      </c>
      <c r="E50" s="479"/>
      <c r="F50" s="6"/>
      <c r="G50" s="6"/>
      <c r="H50" s="6"/>
      <c r="I50" s="6"/>
      <c r="J50" s="6"/>
      <c r="K50" s="6"/>
    </row>
    <row r="51" spans="2:11" x14ac:dyDescent="0.25">
      <c r="B51" s="2"/>
      <c r="C51" s="77"/>
      <c r="D51" s="6"/>
      <c r="E51" s="6"/>
      <c r="F51" s="6"/>
      <c r="G51" s="6"/>
      <c r="H51" s="6"/>
      <c r="I51" s="6"/>
      <c r="J51" s="6"/>
      <c r="K51" s="6"/>
    </row>
    <row r="52" spans="2:11" ht="15.75" thickBot="1" x14ac:dyDescent="0.3">
      <c r="B52" s="2"/>
      <c r="C52" s="77"/>
      <c r="D52" s="6"/>
      <c r="E52" s="6"/>
      <c r="F52" s="6"/>
      <c r="G52" s="6"/>
      <c r="H52" s="6"/>
      <c r="I52" s="6"/>
      <c r="J52" s="6"/>
      <c r="K52" s="6"/>
    </row>
    <row r="53" spans="2:11" ht="15" customHeight="1" thickBot="1" x14ac:dyDescent="0.3">
      <c r="B53" s="122" t="s">
        <v>49</v>
      </c>
      <c r="C53" s="123"/>
      <c r="D53" s="123"/>
      <c r="E53" s="124"/>
      <c r="G53" s="6"/>
      <c r="H53" s="6"/>
      <c r="I53" s="6"/>
      <c r="J53" s="6"/>
      <c r="K53" s="6"/>
    </row>
    <row r="54" spans="2:11" ht="24.75" thickBot="1" x14ac:dyDescent="0.3">
      <c r="B54" s="48" t="s">
        <v>50</v>
      </c>
      <c r="C54" s="41" t="s">
        <v>51</v>
      </c>
      <c r="D54" s="41" t="s">
        <v>52</v>
      </c>
      <c r="E54" s="41" t="s">
        <v>53</v>
      </c>
      <c r="F54" s="6"/>
      <c r="G54" s="6"/>
      <c r="H54" s="6"/>
      <c r="I54" s="6"/>
      <c r="J54" s="6"/>
    </row>
    <row r="55" spans="2:11" ht="120.75" thickBot="1" x14ac:dyDescent="0.3">
      <c r="B55" s="50">
        <v>42401</v>
      </c>
      <c r="C55" s="41">
        <v>0.01</v>
      </c>
      <c r="D55" s="51" t="s">
        <v>994</v>
      </c>
      <c r="E55" s="41"/>
      <c r="F55" s="6"/>
      <c r="G55" s="6"/>
      <c r="H55" s="6"/>
      <c r="I55" s="6"/>
      <c r="J55" s="6"/>
    </row>
    <row r="56" spans="2:11" ht="15.75" thickBot="1" x14ac:dyDescent="0.3">
      <c r="B56" s="4"/>
      <c r="C56" s="96"/>
      <c r="D56" s="6"/>
      <c r="E56" s="6"/>
      <c r="F56" s="6"/>
      <c r="G56" s="6"/>
      <c r="H56" s="6"/>
      <c r="I56" s="6"/>
      <c r="J56" s="6"/>
      <c r="K56" s="6"/>
    </row>
    <row r="57" spans="2:11" x14ac:dyDescent="0.25">
      <c r="B57" s="137" t="s">
        <v>55</v>
      </c>
      <c r="C57" s="97"/>
      <c r="D57" s="6"/>
      <c r="E57" s="6"/>
      <c r="F57" s="6"/>
      <c r="G57" s="6"/>
      <c r="H57" s="6"/>
      <c r="I57" s="6"/>
      <c r="J57" s="6"/>
      <c r="K57" s="6"/>
    </row>
    <row r="58" spans="2:11" x14ac:dyDescent="0.25">
      <c r="B58" s="1177"/>
      <c r="C58" s="1178"/>
      <c r="D58" s="1178"/>
      <c r="E58" s="1179"/>
      <c r="F58" s="6"/>
      <c r="G58" s="6"/>
      <c r="H58" s="6"/>
      <c r="I58" s="6"/>
      <c r="J58" s="6"/>
      <c r="K58" s="6"/>
    </row>
    <row r="59" spans="2:11" x14ac:dyDescent="0.25">
      <c r="B59" s="1180"/>
      <c r="C59" s="1181"/>
      <c r="D59" s="1181"/>
      <c r="E59" s="1182"/>
      <c r="F59" s="6"/>
      <c r="G59" s="6"/>
      <c r="H59" s="6"/>
      <c r="I59" s="6"/>
      <c r="J59" s="6"/>
      <c r="K59" s="6"/>
    </row>
    <row r="60" spans="2:11" x14ac:dyDescent="0.25">
      <c r="B60" s="2"/>
      <c r="C60" s="77"/>
      <c r="D60" s="6"/>
      <c r="E60" s="6"/>
      <c r="F60" s="6"/>
      <c r="G60" s="6"/>
      <c r="H60" s="6"/>
      <c r="I60" s="6"/>
      <c r="J60" s="6"/>
      <c r="K60" s="6"/>
    </row>
    <row r="61" spans="2:11" ht="15.75" thickBot="1" x14ac:dyDescent="0.3">
      <c r="B61" s="6"/>
      <c r="D61" s="6"/>
      <c r="E61" s="6"/>
      <c r="F61" s="6"/>
      <c r="G61" s="6"/>
      <c r="H61" s="6"/>
      <c r="I61" s="6"/>
      <c r="J61" s="6"/>
      <c r="K61" s="6"/>
    </row>
    <row r="62" spans="2:11" ht="15.75" thickBot="1" x14ac:dyDescent="0.3">
      <c r="B62" s="1030" t="s">
        <v>56</v>
      </c>
      <c r="C62" s="1031"/>
      <c r="D62" s="1032"/>
      <c r="E62" s="6"/>
      <c r="F62" s="6"/>
      <c r="G62" s="6"/>
      <c r="H62" s="6"/>
      <c r="I62" s="6"/>
      <c r="J62" s="6"/>
      <c r="K62" s="6"/>
    </row>
    <row r="63" spans="2:11" ht="120" x14ac:dyDescent="0.25">
      <c r="B63" s="1027" t="s">
        <v>57</v>
      </c>
      <c r="C63" s="95"/>
      <c r="D63" s="47" t="s">
        <v>967</v>
      </c>
      <c r="E63" s="6"/>
      <c r="F63" s="6"/>
      <c r="G63" s="6"/>
      <c r="H63" s="6"/>
      <c r="I63" s="6"/>
      <c r="J63" s="6"/>
      <c r="K63" s="6"/>
    </row>
    <row r="64" spans="2:11" x14ac:dyDescent="0.25">
      <c r="B64" s="1028"/>
      <c r="C64" s="95"/>
      <c r="D64" s="54" t="s">
        <v>60</v>
      </c>
      <c r="E64" s="6"/>
      <c r="F64" s="6"/>
      <c r="G64" s="6"/>
      <c r="H64" s="6"/>
      <c r="I64" s="6"/>
      <c r="J64" s="6"/>
      <c r="K64" s="6"/>
    </row>
    <row r="65" spans="2:11" ht="144" x14ac:dyDescent="0.25">
      <c r="B65" s="1028"/>
      <c r="C65" s="95"/>
      <c r="D65" s="47" t="s">
        <v>968</v>
      </c>
      <c r="E65" s="6"/>
      <c r="F65" s="6"/>
      <c r="G65" s="6"/>
      <c r="H65" s="6"/>
      <c r="I65" s="6"/>
      <c r="J65" s="6"/>
      <c r="K65" s="6"/>
    </row>
    <row r="66" spans="2:11" x14ac:dyDescent="0.25">
      <c r="B66" s="1028"/>
      <c r="C66" s="95"/>
      <c r="D66" s="54" t="s">
        <v>63</v>
      </c>
      <c r="E66" s="6"/>
      <c r="F66" s="6"/>
      <c r="G66" s="6"/>
      <c r="H66" s="6"/>
      <c r="I66" s="6"/>
      <c r="J66" s="6"/>
      <c r="K66" s="6"/>
    </row>
    <row r="67" spans="2:11" ht="372.75" thickBot="1" x14ac:dyDescent="0.3">
      <c r="B67" s="1029"/>
      <c r="C67" s="3"/>
      <c r="D67" s="41" t="s">
        <v>969</v>
      </c>
      <c r="E67" s="6"/>
      <c r="F67" s="6"/>
      <c r="G67" s="6"/>
      <c r="H67" s="6"/>
      <c r="I67" s="6"/>
      <c r="J67" s="6"/>
      <c r="K67" s="6"/>
    </row>
    <row r="68" spans="2:11" ht="348" x14ac:dyDescent="0.25">
      <c r="B68" s="1027" t="s">
        <v>59</v>
      </c>
      <c r="C68" s="95"/>
      <c r="D68" s="26" t="s">
        <v>970</v>
      </c>
      <c r="E68" s="6"/>
      <c r="F68" s="6"/>
      <c r="G68" s="6"/>
      <c r="H68" s="6"/>
      <c r="I68" s="6"/>
      <c r="J68" s="6"/>
      <c r="K68" s="6"/>
    </row>
    <row r="69" spans="2:11" ht="264" x14ac:dyDescent="0.25">
      <c r="B69" s="1028"/>
      <c r="C69" s="95"/>
      <c r="D69" s="26" t="s">
        <v>971</v>
      </c>
      <c r="E69" s="6"/>
      <c r="F69" s="6"/>
      <c r="G69" s="6"/>
      <c r="H69" s="6"/>
      <c r="I69" s="6"/>
      <c r="J69" s="6"/>
      <c r="K69" s="6"/>
    </row>
    <row r="70" spans="2:11" ht="36" x14ac:dyDescent="0.25">
      <c r="B70" s="1028"/>
      <c r="C70" s="95"/>
      <c r="D70" s="26" t="s">
        <v>972</v>
      </c>
      <c r="E70" s="6"/>
      <c r="F70" s="6"/>
      <c r="G70" s="6"/>
      <c r="H70" s="6"/>
      <c r="I70" s="6"/>
      <c r="J70" s="6"/>
      <c r="K70" s="6"/>
    </row>
    <row r="71" spans="2:11" ht="24" x14ac:dyDescent="0.25">
      <c r="B71" s="1028"/>
      <c r="C71" s="95"/>
      <c r="D71" s="26" t="s">
        <v>973</v>
      </c>
      <c r="E71" s="6"/>
      <c r="F71" s="6"/>
      <c r="G71" s="6"/>
      <c r="H71" s="6"/>
      <c r="I71" s="6"/>
      <c r="J71" s="6"/>
      <c r="K71" s="6"/>
    </row>
    <row r="72" spans="2:11" x14ac:dyDescent="0.25">
      <c r="B72" s="1028"/>
      <c r="C72" s="95"/>
      <c r="D72" s="54" t="s">
        <v>288</v>
      </c>
      <c r="E72" s="6"/>
      <c r="F72" s="6"/>
      <c r="G72" s="6"/>
      <c r="H72" s="6"/>
      <c r="I72" s="6"/>
      <c r="J72" s="6"/>
      <c r="K72" s="6"/>
    </row>
    <row r="73" spans="2:11" ht="15.75" thickBot="1" x14ac:dyDescent="0.3">
      <c r="B73" s="1029"/>
      <c r="C73" s="3"/>
      <c r="D73" s="41" t="s">
        <v>289</v>
      </c>
      <c r="E73" s="6"/>
      <c r="F73" s="6"/>
      <c r="G73" s="6"/>
      <c r="H73" s="6"/>
      <c r="I73" s="6"/>
      <c r="J73" s="6"/>
      <c r="K73" s="6"/>
    </row>
    <row r="74" spans="2:11" ht="24.75" thickBot="1" x14ac:dyDescent="0.3">
      <c r="B74" s="48" t="s">
        <v>72</v>
      </c>
      <c r="C74" s="3"/>
      <c r="D74" s="41"/>
      <c r="E74" s="6"/>
      <c r="F74" s="6"/>
      <c r="G74" s="6"/>
      <c r="H74" s="6"/>
      <c r="I74" s="6"/>
      <c r="J74" s="6"/>
      <c r="K74" s="6"/>
    </row>
    <row r="75" spans="2:11" ht="396" x14ac:dyDescent="0.25">
      <c r="B75" s="1027" t="s">
        <v>73</v>
      </c>
      <c r="C75" s="95"/>
      <c r="D75" s="47" t="s">
        <v>974</v>
      </c>
      <c r="E75" s="6"/>
      <c r="F75" s="6"/>
      <c r="G75" s="6"/>
      <c r="H75" s="6"/>
      <c r="I75" s="6"/>
      <c r="J75" s="6"/>
      <c r="K75" s="6"/>
    </row>
    <row r="76" spans="2:11" ht="216" x14ac:dyDescent="0.25">
      <c r="B76" s="1028"/>
      <c r="C76" s="95"/>
      <c r="D76" s="47" t="s">
        <v>975</v>
      </c>
      <c r="E76" s="6"/>
      <c r="F76" s="6"/>
      <c r="G76" s="6"/>
      <c r="H76" s="6"/>
      <c r="I76" s="6"/>
      <c r="J76" s="6"/>
      <c r="K76" s="6"/>
    </row>
    <row r="77" spans="2:11" ht="120" x14ac:dyDescent="0.25">
      <c r="B77" s="1028"/>
      <c r="C77" s="95"/>
      <c r="D77" s="47" t="s">
        <v>976</v>
      </c>
      <c r="E77" s="6"/>
      <c r="F77" s="6"/>
      <c r="G77" s="6"/>
      <c r="H77" s="6"/>
      <c r="I77" s="6"/>
      <c r="J77" s="6"/>
      <c r="K77" s="6"/>
    </row>
    <row r="78" spans="2:11" ht="108" x14ac:dyDescent="0.25">
      <c r="B78" s="1028"/>
      <c r="C78" s="95"/>
      <c r="D78" s="47" t="s">
        <v>977</v>
      </c>
      <c r="E78" s="6"/>
      <c r="F78" s="6"/>
      <c r="G78" s="6"/>
      <c r="H78" s="6"/>
      <c r="I78" s="6"/>
      <c r="J78" s="6"/>
      <c r="K78" s="6"/>
    </row>
    <row r="79" spans="2:11" ht="252" x14ac:dyDescent="0.25">
      <c r="B79" s="1028"/>
      <c r="C79" s="95"/>
      <c r="D79" s="47" t="s">
        <v>978</v>
      </c>
      <c r="E79" s="6"/>
      <c r="F79" s="6"/>
      <c r="G79" s="6"/>
      <c r="H79" s="6"/>
      <c r="I79" s="6"/>
      <c r="J79" s="6"/>
      <c r="K79" s="6"/>
    </row>
    <row r="80" spans="2:11" ht="48" x14ac:dyDescent="0.25">
      <c r="B80" s="1028"/>
      <c r="C80" s="95"/>
      <c r="D80" s="47" t="s">
        <v>979</v>
      </c>
      <c r="E80" s="6"/>
      <c r="F80" s="6"/>
      <c r="G80" s="6"/>
      <c r="H80" s="6"/>
      <c r="I80" s="6"/>
      <c r="J80" s="6"/>
      <c r="K80" s="6"/>
    </row>
    <row r="81" spans="2:11" ht="96" x14ac:dyDescent="0.25">
      <c r="B81" s="1028"/>
      <c r="C81" s="95"/>
      <c r="D81" s="62" t="s">
        <v>980</v>
      </c>
      <c r="E81" s="6"/>
      <c r="F81" s="6"/>
      <c r="G81" s="6"/>
      <c r="H81" s="6"/>
      <c r="I81" s="6"/>
      <c r="J81" s="6"/>
      <c r="K81" s="6"/>
    </row>
    <row r="82" spans="2:11" ht="60" x14ac:dyDescent="0.25">
      <c r="B82" s="1028"/>
      <c r="C82" s="95"/>
      <c r="D82" s="62" t="s">
        <v>981</v>
      </c>
      <c r="E82" s="6"/>
      <c r="F82" s="6"/>
      <c r="G82" s="6"/>
      <c r="H82" s="6"/>
      <c r="I82" s="6"/>
      <c r="J82" s="6"/>
      <c r="K82" s="6"/>
    </row>
    <row r="83" spans="2:11" ht="52.5" thickBot="1" x14ac:dyDescent="0.3">
      <c r="B83" s="1029"/>
      <c r="C83" s="3"/>
      <c r="D83" s="63" t="s">
        <v>982</v>
      </c>
      <c r="E83" s="6"/>
      <c r="F83" s="6"/>
      <c r="G83" s="6"/>
      <c r="H83" s="6"/>
      <c r="I83" s="6"/>
      <c r="J83" s="6"/>
      <c r="K83" s="6"/>
    </row>
    <row r="84" spans="2:11" ht="15.75" thickBot="1" x14ac:dyDescent="0.3">
      <c r="B84" s="2"/>
      <c r="C84" s="77"/>
      <c r="D84" s="6"/>
      <c r="E84" s="6"/>
      <c r="F84" s="6"/>
      <c r="G84" s="6"/>
      <c r="H84" s="6"/>
      <c r="I84" s="6"/>
      <c r="J84" s="6"/>
      <c r="K84" s="6"/>
    </row>
    <row r="85" spans="2:11" ht="48" x14ac:dyDescent="0.25">
      <c r="B85" s="1027" t="s">
        <v>90</v>
      </c>
      <c r="C85" s="106"/>
      <c r="D85" s="65" t="s">
        <v>983</v>
      </c>
      <c r="E85" s="6"/>
      <c r="F85" s="6"/>
      <c r="G85" s="6"/>
      <c r="H85" s="6"/>
      <c r="I85" s="6"/>
      <c r="J85" s="6"/>
      <c r="K85" s="6"/>
    </row>
    <row r="86" spans="2:11" x14ac:dyDescent="0.25">
      <c r="B86" s="1028"/>
      <c r="C86" s="95"/>
      <c r="D86" s="17"/>
      <c r="E86" s="6"/>
      <c r="F86" s="6"/>
      <c r="G86" s="6"/>
      <c r="H86" s="6"/>
      <c r="I86" s="6"/>
      <c r="J86" s="6"/>
      <c r="K86" s="6"/>
    </row>
    <row r="87" spans="2:11" x14ac:dyDescent="0.25">
      <c r="B87" s="1028"/>
      <c r="C87" s="95"/>
      <c r="D87" s="47" t="s">
        <v>91</v>
      </c>
      <c r="E87" s="6"/>
      <c r="F87" s="6"/>
      <c r="G87" s="6"/>
      <c r="H87" s="6"/>
      <c r="I87" s="6"/>
      <c r="J87" s="6"/>
      <c r="K87" s="6"/>
    </row>
    <row r="88" spans="2:11" ht="109.5" x14ac:dyDescent="0.25">
      <c r="B88" s="1028"/>
      <c r="C88" s="95"/>
      <c r="D88" s="47" t="s">
        <v>984</v>
      </c>
      <c r="E88" s="6"/>
      <c r="F88" s="6"/>
      <c r="G88" s="6"/>
      <c r="H88" s="6"/>
      <c r="I88" s="6"/>
      <c r="J88" s="6"/>
      <c r="K88" s="6"/>
    </row>
    <row r="89" spans="2:11" ht="97.5" x14ac:dyDescent="0.25">
      <c r="B89" s="1028"/>
      <c r="C89" s="95"/>
      <c r="D89" s="47" t="s">
        <v>985</v>
      </c>
      <c r="E89" s="6"/>
      <c r="F89" s="6"/>
      <c r="G89" s="6"/>
      <c r="H89" s="6"/>
      <c r="I89" s="6"/>
      <c r="J89" s="6"/>
      <c r="K89" s="6"/>
    </row>
    <row r="90" spans="2:11" ht="98.25" thickBot="1" x14ac:dyDescent="0.3">
      <c r="B90" s="1029"/>
      <c r="C90" s="3"/>
      <c r="D90" s="41" t="s">
        <v>986</v>
      </c>
      <c r="E90" s="6"/>
      <c r="F90" s="6"/>
      <c r="G90" s="6"/>
      <c r="H90" s="6"/>
      <c r="I90" s="6"/>
      <c r="J90" s="6"/>
      <c r="K90" s="6"/>
    </row>
    <row r="91" spans="2:11" x14ac:dyDescent="0.25">
      <c r="B91" s="6"/>
      <c r="D91" s="6"/>
      <c r="E91" s="6"/>
      <c r="F91" s="6"/>
      <c r="G91" s="6"/>
      <c r="H91" s="6"/>
      <c r="I91" s="6"/>
      <c r="J91" s="6"/>
      <c r="K91" s="6"/>
    </row>
  </sheetData>
  <sheetProtection insertRows="0"/>
  <mergeCells count="26">
    <mergeCell ref="B63:B67"/>
    <mergeCell ref="B68:B73"/>
    <mergeCell ref="B75:B83"/>
    <mergeCell ref="B85:B90"/>
    <mergeCell ref="B13:B30"/>
    <mergeCell ref="D13:J13"/>
    <mergeCell ref="D18:J18"/>
    <mergeCell ref="D19:J19"/>
    <mergeCell ref="B62:D62"/>
    <mergeCell ref="D31:J31"/>
    <mergeCell ref="D32:J32"/>
    <mergeCell ref="B34:E34"/>
    <mergeCell ref="B35:B41"/>
    <mergeCell ref="B43:E43"/>
    <mergeCell ref="B44:B50"/>
    <mergeCell ref="B58:E59"/>
    <mergeCell ref="B9:D9"/>
    <mergeCell ref="F9:S9"/>
    <mergeCell ref="F10:S10"/>
    <mergeCell ref="E11:R11"/>
    <mergeCell ref="E12:R12"/>
    <mergeCell ref="A1:P1"/>
    <mergeCell ref="A2:P2"/>
    <mergeCell ref="A3:P3"/>
    <mergeCell ref="A4:D4"/>
    <mergeCell ref="A5:P5"/>
  </mergeCells>
  <conditionalFormatting sqref="F9">
    <cfRule type="notContainsBlanks" dxfId="29" priority="4">
      <formula>LEN(TRIM(F9))&gt;0</formula>
    </cfRule>
  </conditionalFormatting>
  <conditionalFormatting sqref="F10:S10">
    <cfRule type="expression" dxfId="28" priority="2">
      <formula>E10="NO SE REPORTA"</formula>
    </cfRule>
    <cfRule type="expression" dxfId="27" priority="3">
      <formula>E9="NO APLICA"</formula>
    </cfRule>
  </conditionalFormatting>
  <conditionalFormatting sqref="E11:R11">
    <cfRule type="expression" dxfId="26" priority="1">
      <formula>E10="SI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5:H16 E21:E30">
      <formula1>0</formula1>
    </dataValidation>
    <dataValidation type="list" allowBlank="1" showInputMessage="1" showErrorMessage="1" sqref="E10">
      <formula1>REPORTE</formula1>
    </dataValidation>
    <dataValidation type="list" allowBlank="1" showInputMessage="1" showErrorMessage="1" sqref="E9">
      <formula1>SI</formula1>
    </dataValidation>
  </dataValidations>
  <hyperlinks>
    <hyperlink ref="B8" location="'ANEXO 3'!A1" display="VOLVER AL INDICE"/>
    <hyperlink ref="E39" r:id="rId1"/>
  </hyperlinks>
  <pageMargins left="0.25" right="0.25" top="0.75" bottom="0.75" header="0.3" footer="0.3"/>
  <pageSetup paperSize="178" orientation="landscape" horizontalDpi="1200" verticalDpi="1200"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39"/>
  <sheetViews>
    <sheetView showGridLines="0" topLeftCell="A91" zoomScale="98" zoomScaleNormal="98" workbookViewId="0">
      <selection activeCell="H86" sqref="H86"/>
    </sheetView>
  </sheetViews>
  <sheetFormatPr baseColWidth="10" defaultRowHeight="15" x14ac:dyDescent="0.25"/>
  <cols>
    <col min="1" max="1" width="1.85546875" customWidth="1"/>
    <col min="2" max="2" width="10.570312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995</v>
      </c>
      <c r="B5" s="939"/>
      <c r="C5" s="939"/>
      <c r="D5" s="939"/>
      <c r="E5" s="939"/>
      <c r="F5" s="939"/>
      <c r="G5" s="939"/>
      <c r="H5" s="939"/>
      <c r="I5" s="939"/>
      <c r="J5" s="939"/>
      <c r="K5" s="939"/>
      <c r="L5" s="939"/>
      <c r="M5" s="939"/>
      <c r="N5" s="939"/>
      <c r="O5" s="939"/>
      <c r="P5" s="940"/>
    </row>
    <row r="6" spans="1:21" x14ac:dyDescent="0.25">
      <c r="B6" s="2" t="s">
        <v>1</v>
      </c>
      <c r="C6" s="77"/>
      <c r="D6" s="6"/>
      <c r="E6" s="223"/>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80" t="s">
        <v>1183</v>
      </c>
      <c r="C8" s="224">
        <v>2020</v>
      </c>
      <c r="D8" s="229">
        <f>IF(E10="NO APLICA","NO APLICA",IF(E11="NO SE REPORTA","SIN INFORMACION",+F81))</f>
        <v>1</v>
      </c>
      <c r="E8" s="225"/>
      <c r="F8" s="6" t="s">
        <v>130</v>
      </c>
      <c r="G8" s="6"/>
      <c r="H8" s="6"/>
      <c r="I8" s="6"/>
      <c r="J8" s="6"/>
      <c r="K8" s="6"/>
    </row>
    <row r="9" spans="1:21" x14ac:dyDescent="0.25">
      <c r="B9" s="513" t="s">
        <v>1184</v>
      </c>
      <c r="C9" s="89"/>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9"/>
      <c r="D14" s="6"/>
      <c r="E14" s="6"/>
      <c r="F14" s="6"/>
      <c r="G14" s="6"/>
      <c r="H14" s="6"/>
      <c r="I14" s="6"/>
      <c r="J14" s="6"/>
      <c r="K14" s="6"/>
    </row>
    <row r="15" spans="1:21" ht="15" customHeight="1" thickTop="1" x14ac:dyDescent="0.25">
      <c r="B15" s="1036" t="s">
        <v>2</v>
      </c>
      <c r="C15" s="90"/>
      <c r="D15" s="1038" t="s">
        <v>3</v>
      </c>
      <c r="E15" s="1039"/>
      <c r="F15" s="1039"/>
      <c r="G15" s="1039"/>
      <c r="H15" s="1039"/>
      <c r="I15" s="1039"/>
      <c r="J15" s="1039"/>
      <c r="K15" s="1039"/>
      <c r="L15" s="1100"/>
      <c r="M15" s="1087"/>
    </row>
    <row r="16" spans="1:21" x14ac:dyDescent="0.25">
      <c r="B16" s="1037"/>
      <c r="C16" s="93"/>
      <c r="D16" s="1127" t="s">
        <v>1014</v>
      </c>
      <c r="E16" s="1128"/>
      <c r="F16" s="1128"/>
      <c r="G16" s="1128"/>
      <c r="H16" s="1128"/>
      <c r="I16" s="1128"/>
      <c r="J16" s="1128"/>
      <c r="K16" s="1128"/>
      <c r="L16" s="1184"/>
      <c r="M16" s="1157"/>
    </row>
    <row r="17" spans="2:19" ht="15.75" thickBot="1" x14ac:dyDescent="0.3">
      <c r="B17" s="1037"/>
      <c r="C17" s="93"/>
      <c r="D17" s="1044" t="s">
        <v>1015</v>
      </c>
      <c r="E17" s="1045"/>
      <c r="F17" s="1045"/>
      <c r="G17" s="1045"/>
      <c r="H17" s="1045"/>
      <c r="I17" s="1045"/>
      <c r="J17" s="1045"/>
      <c r="K17" s="1045"/>
      <c r="L17" s="1101"/>
      <c r="M17" s="1088"/>
    </row>
    <row r="18" spans="2:19" ht="15.75" thickBot="1" x14ac:dyDescent="0.3">
      <c r="B18" s="1037"/>
      <c r="C18" s="95"/>
      <c r="D18" s="1186" t="s">
        <v>1016</v>
      </c>
      <c r="E18" s="1095" t="s">
        <v>1017</v>
      </c>
      <c r="F18" s="1097"/>
      <c r="G18" s="1095" t="s">
        <v>1018</v>
      </c>
      <c r="H18" s="1097"/>
      <c r="I18" s="1095" t="s">
        <v>151</v>
      </c>
      <c r="J18" s="1097"/>
      <c r="K18" s="60"/>
      <c r="M18" s="14"/>
    </row>
    <row r="19" spans="2:19" ht="15.75" thickBot="1" x14ac:dyDescent="0.3">
      <c r="B19" s="1037"/>
      <c r="C19" s="95"/>
      <c r="D19" s="1187"/>
      <c r="E19" s="40" t="s">
        <v>1019</v>
      </c>
      <c r="F19" s="40" t="s">
        <v>1020</v>
      </c>
      <c r="G19" s="40" t="s">
        <v>1019</v>
      </c>
      <c r="H19" s="40" t="s">
        <v>1020</v>
      </c>
      <c r="I19" s="40" t="s">
        <v>1019</v>
      </c>
      <c r="J19" s="40" t="s">
        <v>1020</v>
      </c>
      <c r="M19" s="14"/>
    </row>
    <row r="20" spans="2:19" ht="15.75" thickBot="1" x14ac:dyDescent="0.3">
      <c r="B20" s="440"/>
      <c r="C20" s="95"/>
      <c r="D20" s="40" t="s">
        <v>1021</v>
      </c>
      <c r="E20" s="7">
        <v>1</v>
      </c>
      <c r="F20" s="7">
        <v>1</v>
      </c>
      <c r="G20" s="7"/>
      <c r="H20" s="7"/>
      <c r="I20" s="221">
        <f>+E20+G20</f>
        <v>1</v>
      </c>
      <c r="J20" s="221">
        <f>+F20+H20</f>
        <v>1</v>
      </c>
      <c r="M20" s="14"/>
    </row>
    <row r="21" spans="2:19" x14ac:dyDescent="0.25">
      <c r="B21" s="440"/>
      <c r="C21" s="102"/>
      <c r="D21" s="1044"/>
      <c r="E21" s="1045"/>
      <c r="F21" s="1045"/>
      <c r="G21" s="1045"/>
      <c r="H21" s="1045"/>
      <c r="I21" s="1045"/>
      <c r="J21" s="1045"/>
      <c r="K21" s="1045"/>
      <c r="L21" s="1101"/>
      <c r="M21" s="1088"/>
    </row>
    <row r="22" spans="2:19" ht="15.75" thickBot="1" x14ac:dyDescent="0.3">
      <c r="B22" s="440"/>
      <c r="C22" s="93"/>
      <c r="D22" s="442"/>
      <c r="E22" s="442"/>
      <c r="F22" s="498" t="s">
        <v>55</v>
      </c>
      <c r="G22" s="442"/>
      <c r="H22" s="442"/>
      <c r="I22" s="442"/>
      <c r="J22" s="442"/>
      <c r="K22" s="442"/>
      <c r="L22" s="495"/>
      <c r="M22" s="496"/>
    </row>
    <row r="23" spans="2:19" ht="24.75" thickBot="1" x14ac:dyDescent="0.3">
      <c r="B23" s="440"/>
      <c r="C23" s="95"/>
      <c r="D23" s="44" t="s">
        <v>1022</v>
      </c>
      <c r="E23" s="494">
        <f>+I20</f>
        <v>1</v>
      </c>
      <c r="F23" s="497"/>
      <c r="G23" s="6"/>
      <c r="H23" s="6"/>
      <c r="I23" s="6"/>
      <c r="J23" s="6"/>
      <c r="K23" s="6"/>
      <c r="M23" s="14"/>
    </row>
    <row r="24" spans="2:19" ht="24.75" thickBot="1" x14ac:dyDescent="0.3">
      <c r="B24" s="440"/>
      <c r="C24" s="95"/>
      <c r="D24" s="41" t="s">
        <v>1023</v>
      </c>
      <c r="E24" s="494">
        <f>+J20</f>
        <v>1</v>
      </c>
      <c r="F24" s="200"/>
      <c r="G24" s="6"/>
      <c r="H24" s="6"/>
      <c r="I24" s="6"/>
      <c r="J24" s="6"/>
      <c r="K24" s="6"/>
      <c r="M24" s="14"/>
    </row>
    <row r="25" spans="2:19" ht="24.75" thickBot="1" x14ac:dyDescent="0.3">
      <c r="B25" s="440"/>
      <c r="C25" s="95"/>
      <c r="D25" s="41" t="s">
        <v>1024</v>
      </c>
      <c r="E25" s="474">
        <f>+E24/E23</f>
        <v>1</v>
      </c>
      <c r="F25" s="200"/>
      <c r="G25" s="6"/>
      <c r="H25" s="6"/>
      <c r="I25" s="6"/>
      <c r="J25" s="6"/>
      <c r="K25" s="6"/>
      <c r="M25" s="14"/>
    </row>
    <row r="26" spans="2:19" x14ac:dyDescent="0.25">
      <c r="B26" s="440"/>
      <c r="C26" s="93"/>
      <c r="D26" s="1127" t="s">
        <v>1025</v>
      </c>
      <c r="E26" s="1128"/>
      <c r="F26" s="1128"/>
      <c r="G26" s="1128"/>
      <c r="H26" s="1128"/>
      <c r="I26" s="1128"/>
      <c r="J26" s="1128"/>
      <c r="K26" s="1128"/>
      <c r="L26" s="1184"/>
      <c r="M26" s="1157"/>
    </row>
    <row r="27" spans="2:19" ht="15.75" thickBot="1" x14ac:dyDescent="0.3">
      <c r="B27" s="440"/>
      <c r="C27" s="93"/>
      <c r="D27" s="1041" t="s">
        <v>1026</v>
      </c>
      <c r="E27" s="1042"/>
      <c r="F27" s="1042"/>
      <c r="G27" s="1042"/>
      <c r="H27" s="1042"/>
      <c r="I27" s="1042"/>
      <c r="J27" s="1042"/>
      <c r="K27" s="1042"/>
      <c r="L27" s="1102"/>
      <c r="M27" s="1089"/>
    </row>
    <row r="28" spans="2:19" ht="24.75" thickBot="1" x14ac:dyDescent="0.3">
      <c r="B28" s="440"/>
      <c r="C28" s="95"/>
      <c r="D28" s="44" t="s">
        <v>1027</v>
      </c>
      <c r="E28" s="469">
        <v>1</v>
      </c>
      <c r="F28" s="6"/>
      <c r="G28" s="6"/>
      <c r="H28" s="6"/>
      <c r="I28" s="6"/>
      <c r="J28" s="6"/>
      <c r="K28" s="6"/>
      <c r="M28" s="14"/>
    </row>
    <row r="29" spans="2:19" ht="24.75" thickBot="1" x14ac:dyDescent="0.3">
      <c r="B29" s="440"/>
      <c r="C29" s="95"/>
      <c r="D29" s="41" t="s">
        <v>1028</v>
      </c>
      <c r="E29" s="469">
        <v>16</v>
      </c>
      <c r="F29" s="6"/>
      <c r="G29" s="6"/>
      <c r="H29" s="6"/>
      <c r="I29" s="6"/>
      <c r="J29" s="6"/>
      <c r="K29" s="6"/>
      <c r="M29" s="14"/>
    </row>
    <row r="30" spans="2:19" ht="24.75" thickBot="1" x14ac:dyDescent="0.3">
      <c r="B30" s="440"/>
      <c r="C30" s="95"/>
      <c r="D30" s="41" t="s">
        <v>1029</v>
      </c>
      <c r="E30" s="469">
        <v>1</v>
      </c>
      <c r="F30" s="6"/>
      <c r="G30" s="6"/>
      <c r="H30" s="6"/>
      <c r="I30" s="6"/>
      <c r="J30" s="6"/>
      <c r="K30" s="6"/>
      <c r="M30" s="14"/>
    </row>
    <row r="31" spans="2:19" ht="15.75" thickBot="1" x14ac:dyDescent="0.3">
      <c r="B31" s="440"/>
      <c r="C31" s="93"/>
      <c r="D31" s="1072" t="s">
        <v>1030</v>
      </c>
      <c r="E31" s="1073"/>
      <c r="F31" s="1073"/>
      <c r="G31" s="1073"/>
      <c r="H31" s="1073"/>
      <c r="I31" s="1073"/>
      <c r="J31" s="1073"/>
      <c r="K31" s="1073"/>
      <c r="L31" s="1185"/>
      <c r="M31" s="1090"/>
    </row>
    <row r="32" spans="2:19" ht="15.75" thickBot="1" x14ac:dyDescent="0.3">
      <c r="B32" s="440"/>
      <c r="C32" s="99" t="s">
        <v>19</v>
      </c>
      <c r="D32" s="44" t="s">
        <v>1031</v>
      </c>
      <c r="E32" s="439">
        <v>1</v>
      </c>
      <c r="F32" s="439">
        <v>2</v>
      </c>
      <c r="G32" s="439">
        <v>3</v>
      </c>
      <c r="H32" s="439">
        <v>4</v>
      </c>
      <c r="I32" s="439">
        <v>5</v>
      </c>
      <c r="J32" s="439">
        <v>6</v>
      </c>
      <c r="K32" s="439">
        <v>7</v>
      </c>
      <c r="L32" s="470">
        <v>8</v>
      </c>
      <c r="M32" s="470">
        <v>9</v>
      </c>
      <c r="N32" s="470">
        <v>10</v>
      </c>
      <c r="O32" s="470">
        <v>11</v>
      </c>
      <c r="P32" s="470">
        <v>12</v>
      </c>
      <c r="Q32" s="470">
        <v>13</v>
      </c>
      <c r="R32" s="470">
        <v>14</v>
      </c>
      <c r="S32" s="470">
        <v>15</v>
      </c>
    </row>
    <row r="33" spans="2:19" ht="15.75" thickBot="1" x14ac:dyDescent="0.3">
      <c r="B33" s="440"/>
      <c r="C33" s="3" t="s">
        <v>152</v>
      </c>
      <c r="D33" s="41" t="s">
        <v>1032</v>
      </c>
      <c r="E33" s="499" t="s">
        <v>2070</v>
      </c>
      <c r="F33" s="499" t="s">
        <v>2071</v>
      </c>
      <c r="G33" s="499" t="s">
        <v>2072</v>
      </c>
      <c r="H33" s="499" t="s">
        <v>2073</v>
      </c>
      <c r="I33" s="499" t="s">
        <v>2074</v>
      </c>
      <c r="J33" s="499" t="s">
        <v>2075</v>
      </c>
      <c r="K33" s="499" t="s">
        <v>2076</v>
      </c>
      <c r="L33" s="500" t="s">
        <v>2077</v>
      </c>
      <c r="M33" s="500" t="s">
        <v>2078</v>
      </c>
      <c r="N33" s="500" t="s">
        <v>2079</v>
      </c>
      <c r="O33" s="500" t="s">
        <v>2080</v>
      </c>
      <c r="P33" s="500" t="s">
        <v>2081</v>
      </c>
      <c r="Q33" s="500" t="s">
        <v>2082</v>
      </c>
      <c r="R33" s="500" t="s">
        <v>2083</v>
      </c>
      <c r="S33" s="500" t="s">
        <v>2084</v>
      </c>
    </row>
    <row r="34" spans="2:19" ht="15.75" thickBot="1" x14ac:dyDescent="0.3">
      <c r="B34" s="440"/>
      <c r="C34" s="3" t="s">
        <v>154</v>
      </c>
      <c r="D34" s="443" t="s">
        <v>1033</v>
      </c>
      <c r="E34" s="502" t="s">
        <v>2085</v>
      </c>
      <c r="F34" s="503" t="s">
        <v>2086</v>
      </c>
      <c r="G34" s="503" t="s">
        <v>2087</v>
      </c>
      <c r="H34" s="503" t="s">
        <v>2088</v>
      </c>
      <c r="I34" s="503" t="s">
        <v>2089</v>
      </c>
      <c r="J34" s="503" t="s">
        <v>2090</v>
      </c>
      <c r="K34" s="503" t="s">
        <v>2085</v>
      </c>
      <c r="L34" s="504" t="s">
        <v>2091</v>
      </c>
      <c r="M34" s="504" t="s">
        <v>2092</v>
      </c>
      <c r="N34" s="504" t="s">
        <v>2085</v>
      </c>
      <c r="O34" s="504" t="s">
        <v>2093</v>
      </c>
      <c r="P34" s="504" t="s">
        <v>2094</v>
      </c>
      <c r="Q34" s="504" t="s">
        <v>2095</v>
      </c>
      <c r="R34" s="504" t="s">
        <v>2090</v>
      </c>
      <c r="S34" s="504" t="s">
        <v>2096</v>
      </c>
    </row>
    <row r="35" spans="2:19" ht="24.75" thickBot="1" x14ac:dyDescent="0.3">
      <c r="B35" s="440"/>
      <c r="C35" s="3" t="s">
        <v>156</v>
      </c>
      <c r="D35" s="443" t="s">
        <v>1034</v>
      </c>
      <c r="E35" s="505">
        <v>363</v>
      </c>
      <c r="F35" s="472">
        <v>363</v>
      </c>
      <c r="G35" s="472">
        <v>242</v>
      </c>
      <c r="H35" s="472">
        <v>121</v>
      </c>
      <c r="I35" s="472">
        <v>242</v>
      </c>
      <c r="J35" s="472">
        <v>363</v>
      </c>
      <c r="K35" s="472">
        <v>121</v>
      </c>
      <c r="L35" s="506">
        <v>363</v>
      </c>
      <c r="M35" s="506">
        <v>121</v>
      </c>
      <c r="N35" s="506">
        <v>171</v>
      </c>
      <c r="O35" s="506">
        <v>363</v>
      </c>
      <c r="P35" s="506">
        <v>121</v>
      </c>
      <c r="Q35" s="506">
        <v>242</v>
      </c>
      <c r="R35" s="506">
        <v>363</v>
      </c>
      <c r="S35" s="506">
        <v>161</v>
      </c>
    </row>
    <row r="36" spans="2:19" ht="24.75" thickBot="1" x14ac:dyDescent="0.3">
      <c r="B36" s="440"/>
      <c r="C36" s="3" t="s">
        <v>258</v>
      </c>
      <c r="D36" s="443" t="s">
        <v>1035</v>
      </c>
      <c r="E36" s="507">
        <v>299</v>
      </c>
      <c r="F36" s="508">
        <v>334</v>
      </c>
      <c r="G36" s="508">
        <v>202</v>
      </c>
      <c r="H36" s="508">
        <v>107</v>
      </c>
      <c r="I36" s="508">
        <v>222</v>
      </c>
      <c r="J36" s="508">
        <v>340</v>
      </c>
      <c r="K36" s="508">
        <v>115</v>
      </c>
      <c r="L36" s="509">
        <v>336</v>
      </c>
      <c r="M36" s="509">
        <v>115</v>
      </c>
      <c r="N36" s="509"/>
      <c r="O36" s="509">
        <v>332</v>
      </c>
      <c r="P36" s="509">
        <v>105</v>
      </c>
      <c r="Q36" s="509">
        <v>212</v>
      </c>
      <c r="R36" s="509">
        <v>339</v>
      </c>
      <c r="S36" s="509">
        <v>157</v>
      </c>
    </row>
    <row r="37" spans="2:19" ht="24.75" thickBot="1" x14ac:dyDescent="0.3">
      <c r="B37" s="440"/>
      <c r="C37" s="1111" t="s">
        <v>260</v>
      </c>
      <c r="D37" s="47" t="s">
        <v>1036</v>
      </c>
      <c r="E37" s="501">
        <f>IFERROR(E36/E35,"N.A.")</f>
        <v>0.82369146005509641</v>
      </c>
      <c r="F37" s="501">
        <f t="shared" ref="F37:L37" si="0">IFERROR(F36/F35,"N.A.")</f>
        <v>0.92011019283746553</v>
      </c>
      <c r="G37" s="501">
        <f t="shared" si="0"/>
        <v>0.83471074380165289</v>
      </c>
      <c r="H37" s="501">
        <f t="shared" si="0"/>
        <v>0.88429752066115708</v>
      </c>
      <c r="I37" s="501">
        <f t="shared" si="0"/>
        <v>0.9173553719008265</v>
      </c>
      <c r="J37" s="501">
        <f t="shared" si="0"/>
        <v>0.9366391184573003</v>
      </c>
      <c r="K37" s="501">
        <f t="shared" si="0"/>
        <v>0.95041322314049592</v>
      </c>
      <c r="L37" s="501">
        <f t="shared" si="0"/>
        <v>0.92561983471074383</v>
      </c>
      <c r="M37" s="501">
        <f t="shared" ref="M37:S37" si="1">IFERROR(M36/M35,"N.A.")</f>
        <v>0.95041322314049592</v>
      </c>
      <c r="N37" s="501">
        <f t="shared" si="1"/>
        <v>0</v>
      </c>
      <c r="O37" s="501">
        <f t="shared" si="1"/>
        <v>0.91460055096418735</v>
      </c>
      <c r="P37" s="501">
        <f t="shared" si="1"/>
        <v>0.86776859504132231</v>
      </c>
      <c r="Q37" s="501">
        <f t="shared" si="1"/>
        <v>0.87603305785123964</v>
      </c>
      <c r="R37" s="501">
        <f t="shared" si="1"/>
        <v>0.93388429752066116</v>
      </c>
      <c r="S37" s="501">
        <f t="shared" si="1"/>
        <v>0.97515527950310554</v>
      </c>
    </row>
    <row r="38" spans="2:19" ht="24.75" thickBot="1" x14ac:dyDescent="0.3">
      <c r="B38" s="440"/>
      <c r="C38" s="1112"/>
      <c r="D38" s="41" t="s">
        <v>1037</v>
      </c>
      <c r="E38" s="158">
        <f>+IF(E37="N.A.","N.A.",IF(E37&gt;=75%,1,0))</f>
        <v>1</v>
      </c>
      <c r="F38" s="158">
        <f t="shared" ref="F38:L38" si="2">+IF(F37="N.A.","N.A.",IF(F37&gt;=75%,1,0))</f>
        <v>1</v>
      </c>
      <c r="G38" s="158">
        <f t="shared" si="2"/>
        <v>1</v>
      </c>
      <c r="H38" s="158">
        <f t="shared" si="2"/>
        <v>1</v>
      </c>
      <c r="I38" s="158">
        <f t="shared" si="2"/>
        <v>1</v>
      </c>
      <c r="J38" s="158">
        <f t="shared" si="2"/>
        <v>1</v>
      </c>
      <c r="K38" s="158">
        <f t="shared" si="2"/>
        <v>1</v>
      </c>
      <c r="L38" s="158">
        <f t="shared" si="2"/>
        <v>1</v>
      </c>
      <c r="M38" s="158">
        <f t="shared" ref="M38:S38" si="3">+IF(M37="N.A.","N.A.",IF(M37&gt;=75%,1,0))</f>
        <v>1</v>
      </c>
      <c r="N38" s="158">
        <f t="shared" si="3"/>
        <v>0</v>
      </c>
      <c r="O38" s="158">
        <f t="shared" si="3"/>
        <v>1</v>
      </c>
      <c r="P38" s="158">
        <f t="shared" si="3"/>
        <v>1</v>
      </c>
      <c r="Q38" s="158">
        <f t="shared" si="3"/>
        <v>1</v>
      </c>
      <c r="R38" s="158">
        <f t="shared" si="3"/>
        <v>1</v>
      </c>
      <c r="S38" s="158">
        <f t="shared" si="3"/>
        <v>1</v>
      </c>
    </row>
    <row r="39" spans="2:19" ht="15.75" thickBot="1" x14ac:dyDescent="0.3">
      <c r="B39" s="440"/>
      <c r="C39" s="3" t="s">
        <v>262</v>
      </c>
      <c r="D39" s="41" t="s">
        <v>1038</v>
      </c>
      <c r="E39" s="31"/>
      <c r="F39" s="31"/>
      <c r="G39" s="31"/>
      <c r="H39" s="31"/>
      <c r="I39" s="31"/>
      <c r="J39" s="31"/>
      <c r="K39" s="31"/>
      <c r="L39" s="31"/>
      <c r="M39" s="31"/>
      <c r="N39" s="31"/>
      <c r="O39" s="31"/>
      <c r="P39" s="31"/>
      <c r="Q39" s="31"/>
      <c r="R39" s="31"/>
      <c r="S39" s="31"/>
    </row>
    <row r="40" spans="2:19" x14ac:dyDescent="0.25">
      <c r="B40" s="440"/>
      <c r="C40" s="93"/>
      <c r="D40" s="1038"/>
      <c r="E40" s="1039"/>
      <c r="F40" s="1039"/>
      <c r="G40" s="1039"/>
      <c r="H40" s="1039"/>
      <c r="I40" s="1039"/>
      <c r="J40" s="1039"/>
      <c r="K40" s="1039"/>
      <c r="L40" s="1100"/>
      <c r="M40" s="1087"/>
    </row>
    <row r="41" spans="2:19" ht="15.75" thickBot="1" x14ac:dyDescent="0.3">
      <c r="B41" s="440"/>
      <c r="C41" s="93"/>
      <c r="D41" s="1044" t="s">
        <v>1039</v>
      </c>
      <c r="E41" s="1045"/>
      <c r="F41" s="1045"/>
      <c r="G41" s="1045"/>
      <c r="H41" s="1045"/>
      <c r="I41" s="1045"/>
      <c r="J41" s="1045"/>
      <c r="K41" s="1045"/>
      <c r="L41" s="1101"/>
      <c r="M41" s="1088"/>
    </row>
    <row r="42" spans="2:19" ht="15.75" thickBot="1" x14ac:dyDescent="0.3">
      <c r="B42" s="440"/>
      <c r="C42" s="99" t="s">
        <v>19</v>
      </c>
      <c r="D42" s="44" t="s">
        <v>1040</v>
      </c>
      <c r="E42" s="7">
        <v>1</v>
      </c>
      <c r="F42" s="7">
        <v>2</v>
      </c>
      <c r="G42" s="7"/>
      <c r="H42" s="44" t="s">
        <v>151</v>
      </c>
      <c r="I42" s="6"/>
      <c r="J42" s="165" t="s">
        <v>1177</v>
      </c>
      <c r="K42" s="6"/>
      <c r="M42" s="14"/>
    </row>
    <row r="43" spans="2:19" ht="15.75" thickBot="1" x14ac:dyDescent="0.3">
      <c r="B43" s="440"/>
      <c r="C43" s="3" t="s">
        <v>264</v>
      </c>
      <c r="D43" s="41" t="s">
        <v>1041</v>
      </c>
      <c r="E43" s="31" t="s">
        <v>2097</v>
      </c>
      <c r="F43" s="31" t="s">
        <v>2098</v>
      </c>
      <c r="G43" s="31"/>
      <c r="H43" s="159">
        <f>MAX(E42:G42)</f>
        <v>2</v>
      </c>
      <c r="I43" s="6"/>
      <c r="K43" s="6"/>
      <c r="M43" s="14"/>
    </row>
    <row r="44" spans="2:19" ht="15.75" thickBot="1" x14ac:dyDescent="0.3">
      <c r="B44" s="440"/>
      <c r="C44" s="3" t="s">
        <v>266</v>
      </c>
      <c r="D44" s="41" t="s">
        <v>1042</v>
      </c>
      <c r="E44" s="7">
        <v>14</v>
      </c>
      <c r="F44" s="7">
        <v>2</v>
      </c>
      <c r="G44" s="7"/>
      <c r="H44" s="160">
        <f>SUM(E44:G44)</f>
        <v>16</v>
      </c>
      <c r="I44" s="6"/>
      <c r="J44" s="6"/>
      <c r="K44" s="6"/>
      <c r="M44" s="14"/>
    </row>
    <row r="45" spans="2:19" ht="36.75" thickBot="1" x14ac:dyDescent="0.3">
      <c r="B45" s="440"/>
      <c r="C45" s="3" t="s">
        <v>268</v>
      </c>
      <c r="D45" s="41" t="s">
        <v>1043</v>
      </c>
      <c r="E45" s="7">
        <v>13</v>
      </c>
      <c r="F45" s="7">
        <v>2</v>
      </c>
      <c r="G45" s="7"/>
      <c r="H45" s="160">
        <f>SUM(E45:G45)</f>
        <v>15</v>
      </c>
      <c r="I45" s="6"/>
      <c r="J45" s="6"/>
      <c r="K45" s="6"/>
      <c r="M45" s="14"/>
    </row>
    <row r="46" spans="2:19" ht="24.75" thickBot="1" x14ac:dyDescent="0.3">
      <c r="B46" s="440"/>
      <c r="C46" s="1111" t="s">
        <v>1044</v>
      </c>
      <c r="D46" s="47" t="s">
        <v>1045</v>
      </c>
      <c r="E46" s="157">
        <f>IFERROR(E45/E44,"N.A.")</f>
        <v>0.9285714285714286</v>
      </c>
      <c r="F46" s="157">
        <f>IFERROR(F45/F44,"N.A.")</f>
        <v>1</v>
      </c>
      <c r="G46" s="157" t="str">
        <f>IFERROR(G45/G44,"N.A.")</f>
        <v>N.A.</v>
      </c>
      <c r="H46" s="161"/>
      <c r="I46" s="6"/>
      <c r="J46" s="6"/>
      <c r="K46" s="6"/>
      <c r="M46" s="14"/>
    </row>
    <row r="47" spans="2:19" ht="24.75" thickBot="1" x14ac:dyDescent="0.3">
      <c r="B47" s="440"/>
      <c r="C47" s="1112"/>
      <c r="D47" s="41" t="s">
        <v>1046</v>
      </c>
      <c r="E47" s="158">
        <f>+IF(E46="N.A.","N.A.",IF(E46&gt;=75%,1,0))</f>
        <v>1</v>
      </c>
      <c r="F47" s="158">
        <f>+IF(F46="N.A.","N.A.",IF(F46&gt;=75%,1,0))</f>
        <v>1</v>
      </c>
      <c r="G47" s="158" t="str">
        <f>+IF(G46="N.A.","N.A.",IF(G46&gt;=75%,1,0))</f>
        <v>N.A.</v>
      </c>
      <c r="H47" s="160">
        <f>SUM(E47:G47)</f>
        <v>2</v>
      </c>
      <c r="I47" s="6"/>
      <c r="J47" s="6"/>
      <c r="K47" s="6"/>
      <c r="M47" s="14"/>
    </row>
    <row r="48" spans="2:19" ht="15.75" thickBot="1" x14ac:dyDescent="0.3">
      <c r="B48" s="440"/>
      <c r="C48" s="3" t="s">
        <v>1047</v>
      </c>
      <c r="D48" s="1033" t="s">
        <v>1048</v>
      </c>
      <c r="E48" s="1034"/>
      <c r="F48" s="1034"/>
      <c r="G48" s="1035"/>
      <c r="H48" s="222">
        <f>IFERROR(H47/H43,"N.A.")</f>
        <v>1</v>
      </c>
      <c r="I48" s="6"/>
      <c r="J48" s="6"/>
      <c r="K48" s="6"/>
      <c r="M48" s="14"/>
    </row>
    <row r="49" spans="2:13" ht="15.75" thickBot="1" x14ac:dyDescent="0.3">
      <c r="B49" s="440"/>
      <c r="C49" s="93"/>
      <c r="D49" s="1127" t="s">
        <v>1049</v>
      </c>
      <c r="E49" s="1128"/>
      <c r="F49" s="1128"/>
      <c r="G49" s="1128"/>
      <c r="H49" s="1128"/>
      <c r="I49" s="1128"/>
      <c r="J49" s="1128"/>
      <c r="K49" s="1128"/>
      <c r="L49" s="1184"/>
      <c r="M49" s="1157"/>
    </row>
    <row r="50" spans="2:13" ht="24.75" thickBot="1" x14ac:dyDescent="0.3">
      <c r="B50" s="440"/>
      <c r="C50" s="95"/>
      <c r="D50" s="44" t="s">
        <v>1027</v>
      </c>
      <c r="E50" s="7">
        <v>1</v>
      </c>
      <c r="F50" s="6"/>
      <c r="G50" s="6"/>
      <c r="H50" s="6"/>
      <c r="I50" s="6"/>
      <c r="J50" s="6"/>
      <c r="K50" s="6"/>
      <c r="M50" s="14"/>
    </row>
    <row r="51" spans="2:13" ht="24.75" thickBot="1" x14ac:dyDescent="0.3">
      <c r="B51" s="440"/>
      <c r="C51" s="95"/>
      <c r="D51" s="41" t="s">
        <v>1028</v>
      </c>
      <c r="E51" s="7">
        <v>16</v>
      </c>
      <c r="F51" s="6"/>
      <c r="G51" s="6"/>
      <c r="H51" s="6"/>
      <c r="I51" s="6"/>
      <c r="J51" s="6"/>
      <c r="K51" s="6"/>
      <c r="M51" s="14"/>
    </row>
    <row r="52" spans="2:13" ht="24.75" thickBot="1" x14ac:dyDescent="0.3">
      <c r="B52" s="440"/>
      <c r="C52" s="95"/>
      <c r="D52" s="41" t="s">
        <v>1029</v>
      </c>
      <c r="E52" s="7">
        <v>1</v>
      </c>
      <c r="F52" s="6"/>
      <c r="G52" s="6"/>
      <c r="H52" s="6"/>
      <c r="I52" s="6"/>
      <c r="J52" s="6"/>
      <c r="K52" s="6"/>
      <c r="M52" s="14"/>
    </row>
    <row r="53" spans="2:13" ht="15.75" thickBot="1" x14ac:dyDescent="0.3">
      <c r="B53" s="440"/>
      <c r="C53" s="93"/>
      <c r="D53" s="1072" t="s">
        <v>1030</v>
      </c>
      <c r="E53" s="1073"/>
      <c r="F53" s="1073"/>
      <c r="G53" s="1073"/>
      <c r="H53" s="1073"/>
      <c r="I53" s="1073"/>
      <c r="J53" s="1073"/>
      <c r="K53" s="1073"/>
      <c r="L53" s="1185"/>
      <c r="M53" s="1090"/>
    </row>
    <row r="54" spans="2:13" ht="15.75" thickBot="1" x14ac:dyDescent="0.3">
      <c r="B54" s="440"/>
      <c r="C54" s="99" t="s">
        <v>19</v>
      </c>
      <c r="D54" s="44" t="s">
        <v>1031</v>
      </c>
      <c r="E54" s="439">
        <v>1</v>
      </c>
      <c r="F54" s="439">
        <v>2</v>
      </c>
      <c r="G54" s="439">
        <v>3</v>
      </c>
      <c r="H54" s="439">
        <v>4</v>
      </c>
      <c r="I54" s="439">
        <v>5</v>
      </c>
      <c r="J54" s="439"/>
      <c r="K54" s="439"/>
      <c r="L54" s="470"/>
      <c r="M54" s="120"/>
    </row>
    <row r="55" spans="2:13" ht="15.75" thickBot="1" x14ac:dyDescent="0.3">
      <c r="B55" s="440"/>
      <c r="C55" s="3" t="s">
        <v>152</v>
      </c>
      <c r="D55" s="41" t="s">
        <v>1032</v>
      </c>
      <c r="E55" s="31" t="s">
        <v>2070</v>
      </c>
      <c r="F55" s="31" t="s">
        <v>2075</v>
      </c>
      <c r="G55" s="31" t="s">
        <v>2078</v>
      </c>
      <c r="H55" s="31" t="s">
        <v>2099</v>
      </c>
      <c r="I55" s="31" t="s">
        <v>2100</v>
      </c>
      <c r="J55" s="31"/>
      <c r="K55" s="31"/>
      <c r="L55" s="471"/>
      <c r="M55" s="12"/>
    </row>
    <row r="56" spans="2:13" ht="15.75" thickBot="1" x14ac:dyDescent="0.3">
      <c r="B56" s="440"/>
      <c r="C56" s="3" t="s">
        <v>154</v>
      </c>
      <c r="D56" s="41" t="s">
        <v>1033</v>
      </c>
      <c r="E56" s="31" t="s">
        <v>2085</v>
      </c>
      <c r="F56" s="31" t="s">
        <v>2101</v>
      </c>
      <c r="G56" s="31" t="s">
        <v>2102</v>
      </c>
      <c r="H56" s="31" t="s">
        <v>2103</v>
      </c>
      <c r="I56" s="31" t="s">
        <v>2101</v>
      </c>
      <c r="J56" s="31"/>
      <c r="K56" s="31"/>
      <c r="L56" s="471"/>
      <c r="M56" s="12"/>
    </row>
    <row r="57" spans="2:13" ht="24.75" thickBot="1" x14ac:dyDescent="0.3">
      <c r="B57" s="440"/>
      <c r="C57" s="3" t="s">
        <v>156</v>
      </c>
      <c r="D57" s="41" t="s">
        <v>1034</v>
      </c>
      <c r="E57" s="472">
        <v>122</v>
      </c>
      <c r="F57" s="472">
        <v>122</v>
      </c>
      <c r="G57" s="472">
        <v>122</v>
      </c>
      <c r="H57" s="472">
        <v>122</v>
      </c>
      <c r="I57" s="472">
        <v>122</v>
      </c>
      <c r="J57" s="472"/>
      <c r="K57" s="472"/>
      <c r="L57" s="472"/>
      <c r="M57" s="12"/>
    </row>
    <row r="58" spans="2:13" ht="24.75" thickBot="1" x14ac:dyDescent="0.3">
      <c r="B58" s="440"/>
      <c r="C58" s="3" t="s">
        <v>258</v>
      </c>
      <c r="D58" s="41" t="s">
        <v>1035</v>
      </c>
      <c r="E58" s="472">
        <v>103</v>
      </c>
      <c r="F58" s="472">
        <v>70</v>
      </c>
      <c r="G58" s="472">
        <v>112</v>
      </c>
      <c r="H58" s="472">
        <v>56</v>
      </c>
      <c r="I58" s="472">
        <v>111</v>
      </c>
      <c r="J58" s="472"/>
      <c r="K58" s="472"/>
      <c r="L58" s="472"/>
      <c r="M58" s="12"/>
    </row>
    <row r="59" spans="2:13" ht="24.75" thickBot="1" x14ac:dyDescent="0.3">
      <c r="B59" s="440"/>
      <c r="C59" s="1111" t="s">
        <v>260</v>
      </c>
      <c r="D59" s="47" t="s">
        <v>1036</v>
      </c>
      <c r="E59" s="157">
        <f t="shared" ref="E59:L59" si="4">IFERROR(E58/E57,"N.A.")</f>
        <v>0.84426229508196726</v>
      </c>
      <c r="F59" s="157">
        <f t="shared" si="4"/>
        <v>0.57377049180327866</v>
      </c>
      <c r="G59" s="157">
        <f t="shared" si="4"/>
        <v>0.91803278688524592</v>
      </c>
      <c r="H59" s="157">
        <f t="shared" si="4"/>
        <v>0.45901639344262296</v>
      </c>
      <c r="I59" s="157">
        <f t="shared" si="4"/>
        <v>0.9098360655737705</v>
      </c>
      <c r="J59" s="157" t="str">
        <f t="shared" si="4"/>
        <v>N.A.</v>
      </c>
      <c r="K59" s="157" t="str">
        <f t="shared" si="4"/>
        <v>N.A.</v>
      </c>
      <c r="L59" s="157" t="str">
        <f t="shared" si="4"/>
        <v>N.A.</v>
      </c>
      <c r="M59" s="12"/>
    </row>
    <row r="60" spans="2:13" ht="24.75" thickBot="1" x14ac:dyDescent="0.3">
      <c r="B60" s="440"/>
      <c r="C60" s="1112"/>
      <c r="D60" s="41" t="s">
        <v>1050</v>
      </c>
      <c r="E60" s="158">
        <f>+IF(E59="N.A.","N.A.",IF(E59&gt;=75%,1,0))</f>
        <v>1</v>
      </c>
      <c r="F60" s="158">
        <f t="shared" ref="F60:L60" si="5">+IF(F59="N.A.","N.A.",IF(F59&gt;=75%,1,0))</f>
        <v>0</v>
      </c>
      <c r="G60" s="158">
        <f t="shared" si="5"/>
        <v>1</v>
      </c>
      <c r="H60" s="158">
        <f t="shared" si="5"/>
        <v>0</v>
      </c>
      <c r="I60" s="158">
        <f t="shared" si="5"/>
        <v>1</v>
      </c>
      <c r="J60" s="158" t="str">
        <f t="shared" si="5"/>
        <v>N.A.</v>
      </c>
      <c r="K60" s="158" t="str">
        <f t="shared" si="5"/>
        <v>N.A.</v>
      </c>
      <c r="L60" s="158" t="str">
        <f t="shared" si="5"/>
        <v>N.A.</v>
      </c>
      <c r="M60" s="12"/>
    </row>
    <row r="61" spans="2:13" ht="15.75" thickBot="1" x14ac:dyDescent="0.3">
      <c r="B61" s="440"/>
      <c r="C61" s="3" t="s">
        <v>262</v>
      </c>
      <c r="D61" s="41" t="s">
        <v>1038</v>
      </c>
      <c r="E61" s="30"/>
      <c r="F61" s="31"/>
      <c r="G61" s="31"/>
      <c r="H61" s="31"/>
      <c r="I61" s="31"/>
      <c r="J61" s="31"/>
      <c r="K61" s="31"/>
      <c r="L61" s="471"/>
      <c r="M61" s="13"/>
    </row>
    <row r="62" spans="2:13" x14ac:dyDescent="0.25">
      <c r="B62" s="440"/>
      <c r="C62" s="93"/>
      <c r="D62" s="1038"/>
      <c r="E62" s="1039"/>
      <c r="F62" s="1039"/>
      <c r="G62" s="1039"/>
      <c r="H62" s="1039"/>
      <c r="I62" s="1039"/>
      <c r="J62" s="1039"/>
      <c r="K62" s="1039"/>
      <c r="L62" s="1100"/>
      <c r="M62" s="1087"/>
    </row>
    <row r="63" spans="2:13" ht="15.75" thickBot="1" x14ac:dyDescent="0.3">
      <c r="B63" s="440"/>
      <c r="C63" s="93"/>
      <c r="D63" s="1044" t="s">
        <v>1039</v>
      </c>
      <c r="E63" s="1045"/>
      <c r="F63" s="1045"/>
      <c r="G63" s="1045"/>
      <c r="H63" s="1045"/>
      <c r="I63" s="1045"/>
      <c r="J63" s="1045"/>
      <c r="K63" s="1045"/>
      <c r="L63" s="1101"/>
      <c r="M63" s="1088"/>
    </row>
    <row r="64" spans="2:13" ht="15.75" thickBot="1" x14ac:dyDescent="0.3">
      <c r="B64" s="440"/>
      <c r="C64" s="99" t="s">
        <v>19</v>
      </c>
      <c r="D64" s="44" t="s">
        <v>1040</v>
      </c>
      <c r="E64" s="125">
        <v>1</v>
      </c>
      <c r="F64" s="125">
        <v>2</v>
      </c>
      <c r="G64" s="125"/>
      <c r="H64" s="125" t="s">
        <v>151</v>
      </c>
      <c r="I64" s="6"/>
      <c r="J64" s="6"/>
      <c r="K64" s="6"/>
      <c r="M64" s="14"/>
    </row>
    <row r="65" spans="2:13" ht="15.75" thickBot="1" x14ac:dyDescent="0.3">
      <c r="B65" s="440"/>
      <c r="C65" s="3" t="s">
        <v>264</v>
      </c>
      <c r="D65" s="41" t="s">
        <v>1041</v>
      </c>
      <c r="E65" s="40" t="s">
        <v>2097</v>
      </c>
      <c r="F65" s="40" t="s">
        <v>2098</v>
      </c>
      <c r="G65" s="40"/>
      <c r="H65" s="159">
        <v>2</v>
      </c>
      <c r="I65" s="6"/>
      <c r="J65" s="6"/>
      <c r="K65" s="6"/>
      <c r="M65" s="14"/>
    </row>
    <row r="66" spans="2:13" ht="15.75" thickBot="1" x14ac:dyDescent="0.3">
      <c r="B66" s="440"/>
      <c r="C66" s="3" t="s">
        <v>266</v>
      </c>
      <c r="D66" s="41" t="s">
        <v>1042</v>
      </c>
      <c r="E66" s="7">
        <v>9</v>
      </c>
      <c r="F66" s="7">
        <v>1</v>
      </c>
      <c r="G66" s="7"/>
      <c r="H66" s="160">
        <v>10</v>
      </c>
      <c r="I66" s="6"/>
      <c r="J66" s="6"/>
      <c r="K66" s="6"/>
      <c r="M66" s="14"/>
    </row>
    <row r="67" spans="2:13" ht="36.75" thickBot="1" x14ac:dyDescent="0.3">
      <c r="B67" s="440"/>
      <c r="C67" s="3" t="s">
        <v>268</v>
      </c>
      <c r="D67" s="41" t="s">
        <v>1051</v>
      </c>
      <c r="E67" s="7">
        <v>8</v>
      </c>
      <c r="F67" s="7">
        <v>1</v>
      </c>
      <c r="G67" s="7"/>
      <c r="H67" s="160">
        <v>9</v>
      </c>
      <c r="I67" s="6"/>
      <c r="J67" s="6"/>
      <c r="K67" s="6"/>
      <c r="M67" s="14"/>
    </row>
    <row r="68" spans="2:13" ht="24.75" thickBot="1" x14ac:dyDescent="0.3">
      <c r="B68" s="440"/>
      <c r="C68" s="1111" t="s">
        <v>1044</v>
      </c>
      <c r="D68" s="47" t="s">
        <v>1045</v>
      </c>
      <c r="E68" s="157">
        <f>+E67/E66</f>
        <v>0.88888888888888884</v>
      </c>
      <c r="F68" s="157">
        <f>+F67/F66</f>
        <v>1</v>
      </c>
      <c r="G68" s="157"/>
      <c r="H68" s="161"/>
      <c r="I68" s="6"/>
      <c r="J68" s="6"/>
      <c r="K68" s="6"/>
      <c r="M68" s="14"/>
    </row>
    <row r="69" spans="2:13" ht="24.75" thickBot="1" x14ac:dyDescent="0.3">
      <c r="B69" s="440"/>
      <c r="C69" s="1112"/>
      <c r="D69" s="41" t="s">
        <v>1046</v>
      </c>
      <c r="E69" s="158">
        <f>+IF(E68&gt;=75%,1,0)</f>
        <v>1</v>
      </c>
      <c r="F69" s="158">
        <f>+IF(F68&gt;=75%,1,0)</f>
        <v>1</v>
      </c>
      <c r="G69" s="158"/>
      <c r="H69" s="160">
        <f>SUM(E69:G69)</f>
        <v>2</v>
      </c>
      <c r="I69" s="6"/>
      <c r="J69" s="6"/>
      <c r="K69" s="6"/>
      <c r="M69" s="14"/>
    </row>
    <row r="70" spans="2:13" ht="15.75" thickBot="1" x14ac:dyDescent="0.3">
      <c r="B70" s="440"/>
      <c r="C70" s="3" t="s">
        <v>1047</v>
      </c>
      <c r="D70" s="1033" t="s">
        <v>1048</v>
      </c>
      <c r="E70" s="1034"/>
      <c r="F70" s="1034"/>
      <c r="G70" s="1035"/>
      <c r="H70" s="162">
        <f>IFERROR(H69/H65,"N.A.")</f>
        <v>1</v>
      </c>
      <c r="I70" s="6"/>
      <c r="J70" s="6"/>
      <c r="K70" s="6"/>
      <c r="M70" s="14"/>
    </row>
    <row r="71" spans="2:13" x14ac:dyDescent="0.25">
      <c r="B71" s="440"/>
      <c r="C71" s="93"/>
      <c r="D71" s="1044"/>
      <c r="E71" s="1045"/>
      <c r="F71" s="1045"/>
      <c r="G71" s="1045"/>
      <c r="H71" s="1045"/>
      <c r="I71" s="1045"/>
      <c r="J71" s="1045"/>
      <c r="K71" s="1045"/>
      <c r="L71" s="1101"/>
      <c r="M71" s="1088"/>
    </row>
    <row r="72" spans="2:13" ht="15.75" thickBot="1" x14ac:dyDescent="0.3">
      <c r="B72" s="440"/>
      <c r="C72" s="93"/>
      <c r="D72" s="1041" t="s">
        <v>1052</v>
      </c>
      <c r="E72" s="1042"/>
      <c r="F72" s="1042"/>
      <c r="G72" s="1042"/>
      <c r="H72" s="1042"/>
      <c r="I72" s="1042"/>
      <c r="J72" s="1042"/>
      <c r="K72" s="1042"/>
      <c r="L72" s="1102"/>
      <c r="M72" s="1089"/>
    </row>
    <row r="73" spans="2:13" ht="15.75" thickBot="1" x14ac:dyDescent="0.3">
      <c r="B73" s="440"/>
      <c r="C73" s="99" t="s">
        <v>1053</v>
      </c>
      <c r="D73" s="39" t="s">
        <v>1054</v>
      </c>
      <c r="E73" s="163">
        <f>+H48</f>
        <v>1</v>
      </c>
      <c r="F73" s="6"/>
      <c r="G73" s="6"/>
      <c r="H73" s="6"/>
      <c r="I73" s="6"/>
      <c r="J73" s="6"/>
      <c r="K73" s="6"/>
      <c r="M73" s="14"/>
    </row>
    <row r="74" spans="2:13" ht="15.75" thickBot="1" x14ac:dyDescent="0.3">
      <c r="B74" s="440"/>
      <c r="C74" s="3" t="s">
        <v>1055</v>
      </c>
      <c r="D74" s="40" t="s">
        <v>1056</v>
      </c>
      <c r="E74" s="164">
        <f>+H70</f>
        <v>1</v>
      </c>
      <c r="F74" s="6"/>
      <c r="G74" s="6"/>
      <c r="H74" s="6"/>
      <c r="I74" s="6"/>
      <c r="J74" s="6"/>
      <c r="K74" s="6"/>
      <c r="M74" s="14"/>
    </row>
    <row r="75" spans="2:13" ht="36.75" thickBot="1" x14ac:dyDescent="0.3">
      <c r="B75" s="440"/>
      <c r="C75" s="3" t="s">
        <v>19</v>
      </c>
      <c r="D75" s="130" t="s">
        <v>1057</v>
      </c>
      <c r="E75" s="164">
        <f>AVERAGE(E73:E74)</f>
        <v>1</v>
      </c>
      <c r="F75" s="6"/>
      <c r="G75" s="6"/>
      <c r="H75" s="6"/>
      <c r="I75" s="6"/>
      <c r="J75" s="6"/>
      <c r="K75" s="6"/>
      <c r="M75" s="14"/>
    </row>
    <row r="76" spans="2:13" x14ac:dyDescent="0.25">
      <c r="B76" s="440"/>
      <c r="C76" s="93"/>
      <c r="D76" s="1044"/>
      <c r="E76" s="1045"/>
      <c r="F76" s="1045"/>
      <c r="G76" s="1045"/>
      <c r="H76" s="1045"/>
      <c r="I76" s="1045"/>
      <c r="J76" s="1045"/>
      <c r="K76" s="1045"/>
      <c r="L76" s="1101"/>
      <c r="M76" s="1088"/>
    </row>
    <row r="77" spans="2:13" ht="15.75" thickBot="1" x14ac:dyDescent="0.3">
      <c r="B77" s="440"/>
      <c r="C77" s="93"/>
      <c r="D77" s="1041" t="s">
        <v>1058</v>
      </c>
      <c r="E77" s="1042"/>
      <c r="F77" s="1042"/>
      <c r="G77" s="1042"/>
      <c r="H77" s="1042"/>
      <c r="I77" s="1042"/>
      <c r="J77" s="1042"/>
      <c r="K77" s="1042"/>
      <c r="L77" s="1102"/>
      <c r="M77" s="1089"/>
    </row>
    <row r="78" spans="2:13" ht="15.75" thickBot="1" x14ac:dyDescent="0.3">
      <c r="B78" s="440"/>
      <c r="C78" s="95"/>
      <c r="D78" s="25"/>
      <c r="E78" s="39" t="s">
        <v>1059</v>
      </c>
      <c r="F78" s="39" t="s">
        <v>1060</v>
      </c>
      <c r="H78" s="6"/>
      <c r="I78" s="6"/>
      <c r="J78" s="6"/>
      <c r="K78" s="6"/>
      <c r="M78" s="14"/>
    </row>
    <row r="79" spans="2:13" ht="24.75" thickBot="1" x14ac:dyDescent="0.3">
      <c r="B79" s="440"/>
      <c r="C79" s="95"/>
      <c r="D79" s="130" t="s">
        <v>1061</v>
      </c>
      <c r="E79" s="151">
        <f>+E25</f>
        <v>1</v>
      </c>
      <c r="F79" s="32">
        <v>0.5</v>
      </c>
      <c r="G79" s="6"/>
      <c r="H79" s="6"/>
      <c r="I79" s="6"/>
      <c r="J79" s="6"/>
      <c r="K79" s="6"/>
      <c r="M79" s="14"/>
    </row>
    <row r="80" spans="2:13" ht="24.75" thickBot="1" x14ac:dyDescent="0.3">
      <c r="B80" s="440"/>
      <c r="C80" s="95"/>
      <c r="D80" s="130" t="s">
        <v>1062</v>
      </c>
      <c r="E80" s="151">
        <f>+E75</f>
        <v>1</v>
      </c>
      <c r="F80" s="32">
        <v>0.5</v>
      </c>
      <c r="G80" s="6"/>
      <c r="H80" s="6"/>
      <c r="I80" s="6"/>
      <c r="J80" s="6"/>
      <c r="K80" s="6"/>
      <c r="M80" s="14"/>
    </row>
    <row r="81" spans="2:13" ht="24.75" thickBot="1" x14ac:dyDescent="0.3">
      <c r="B81" s="441"/>
      <c r="C81" s="3"/>
      <c r="D81" s="130" t="s">
        <v>995</v>
      </c>
      <c r="E81" s="218" t="str">
        <f>Formulas!$D$29</f>
        <v/>
      </c>
      <c r="F81" s="210">
        <f>IFERROR(Formulas!$E$29,0)</f>
        <v>1</v>
      </c>
      <c r="G81" s="23"/>
      <c r="H81" s="23"/>
      <c r="I81" s="23"/>
      <c r="J81" s="23"/>
      <c r="K81" s="23"/>
      <c r="L81" s="15"/>
      <c r="M81" s="11"/>
    </row>
    <row r="82" spans="2:13" ht="24" customHeight="1" thickBot="1" x14ac:dyDescent="0.3">
      <c r="B82" s="48" t="s">
        <v>34</v>
      </c>
      <c r="C82" s="94"/>
      <c r="D82" s="1033" t="s">
        <v>1063</v>
      </c>
      <c r="E82" s="1034"/>
      <c r="F82" s="1034"/>
      <c r="G82" s="1034"/>
      <c r="H82" s="1034"/>
      <c r="I82" s="1034"/>
      <c r="J82" s="1034"/>
      <c r="K82" s="1034"/>
      <c r="L82" s="1099"/>
      <c r="M82" s="1091"/>
    </row>
    <row r="83" spans="2:13" ht="48.75" thickBot="1" x14ac:dyDescent="0.3">
      <c r="B83" s="48" t="s">
        <v>36</v>
      </c>
      <c r="C83" s="94"/>
      <c r="D83" s="1033" t="s">
        <v>159</v>
      </c>
      <c r="E83" s="1034"/>
      <c r="F83" s="1034"/>
      <c r="G83" s="1034"/>
      <c r="H83" s="1034"/>
      <c r="I83" s="1034"/>
      <c r="J83" s="1034"/>
      <c r="K83" s="1034"/>
      <c r="L83" s="1099"/>
      <c r="M83" s="1091"/>
    </row>
    <row r="84" spans="2:13" ht="15.75" thickBot="1" x14ac:dyDescent="0.3">
      <c r="B84" s="2"/>
      <c r="C84" s="77"/>
      <c r="D84" s="6"/>
      <c r="E84" s="6"/>
      <c r="F84" s="6"/>
      <c r="G84" s="6"/>
      <c r="H84" s="6"/>
      <c r="I84" s="6"/>
      <c r="J84" s="6"/>
      <c r="K84" s="6"/>
    </row>
    <row r="85" spans="2:13" ht="24" customHeight="1" thickBot="1" x14ac:dyDescent="0.3">
      <c r="B85" s="1030" t="s">
        <v>38</v>
      </c>
      <c r="C85" s="1031"/>
      <c r="D85" s="1031"/>
      <c r="E85" s="1032"/>
      <c r="F85" s="6"/>
      <c r="G85" s="6"/>
      <c r="H85" s="6"/>
      <c r="I85" s="6"/>
      <c r="J85" s="6"/>
      <c r="K85" s="6"/>
    </row>
    <row r="86" spans="2:13" ht="15.75" thickBot="1" x14ac:dyDescent="0.3">
      <c r="B86" s="1027">
        <v>1</v>
      </c>
      <c r="C86" s="95"/>
      <c r="D86" s="49" t="s">
        <v>39</v>
      </c>
      <c r="E86" s="169" t="s">
        <v>2032</v>
      </c>
      <c r="F86" s="6"/>
      <c r="G86" s="6"/>
      <c r="H86" s="6"/>
      <c r="I86" s="6"/>
      <c r="J86" s="6"/>
      <c r="K86" s="6"/>
    </row>
    <row r="87" spans="2:13" ht="15.75" thickBot="1" x14ac:dyDescent="0.3">
      <c r="B87" s="1028"/>
      <c r="C87" s="95"/>
      <c r="D87" s="41" t="s">
        <v>40</v>
      </c>
      <c r="E87" s="169" t="s">
        <v>2033</v>
      </c>
      <c r="F87" s="6"/>
      <c r="G87" s="6"/>
      <c r="H87" s="6"/>
      <c r="I87" s="6"/>
      <c r="J87" s="6"/>
      <c r="K87" s="6"/>
    </row>
    <row r="88" spans="2:13" ht="15.75" thickBot="1" x14ac:dyDescent="0.3">
      <c r="B88" s="1028"/>
      <c r="C88" s="95"/>
      <c r="D88" s="41" t="s">
        <v>41</v>
      </c>
      <c r="E88" s="169" t="s">
        <v>2018</v>
      </c>
      <c r="F88" s="6"/>
      <c r="G88" s="6"/>
      <c r="H88" s="6"/>
      <c r="I88" s="6"/>
      <c r="J88" s="6"/>
      <c r="K88" s="6"/>
    </row>
    <row r="89" spans="2:13" ht="15.75" thickBot="1" x14ac:dyDescent="0.3">
      <c r="B89" s="1028"/>
      <c r="C89" s="95"/>
      <c r="D89" s="41" t="s">
        <v>42</v>
      </c>
      <c r="E89" s="169" t="s">
        <v>2019</v>
      </c>
      <c r="F89" s="6"/>
      <c r="G89" s="6"/>
      <c r="H89" s="6"/>
      <c r="I89" s="6"/>
      <c r="J89" s="6"/>
      <c r="K89" s="6"/>
    </row>
    <row r="90" spans="2:13" ht="15.75" thickBot="1" x14ac:dyDescent="0.3">
      <c r="B90" s="1028"/>
      <c r="C90" s="95"/>
      <c r="D90" s="41" t="s">
        <v>43</v>
      </c>
      <c r="E90" s="169" t="s">
        <v>2020</v>
      </c>
      <c r="F90" s="6"/>
      <c r="G90" s="6"/>
      <c r="H90" s="6"/>
      <c r="I90" s="6"/>
      <c r="J90" s="6"/>
      <c r="K90" s="6"/>
    </row>
    <row r="91" spans="2:13" ht="15.75" thickBot="1" x14ac:dyDescent="0.3">
      <c r="B91" s="1028"/>
      <c r="C91" s="95"/>
      <c r="D91" s="41" t="s">
        <v>44</v>
      </c>
      <c r="E91" s="169">
        <v>5748960</v>
      </c>
      <c r="F91" s="6"/>
      <c r="G91" s="6"/>
      <c r="H91" s="6"/>
      <c r="I91" s="6"/>
      <c r="J91" s="6"/>
      <c r="K91" s="6"/>
    </row>
    <row r="92" spans="2:13" ht="15.75" thickBot="1" x14ac:dyDescent="0.3">
      <c r="B92" s="1029"/>
      <c r="C92" s="3"/>
      <c r="D92" s="41" t="s">
        <v>45</v>
      </c>
      <c r="E92" s="169" t="s">
        <v>2045</v>
      </c>
      <c r="F92" s="6"/>
      <c r="G92" s="6"/>
      <c r="H92" s="6"/>
      <c r="I92" s="6"/>
      <c r="J92" s="6"/>
      <c r="K92" s="6"/>
    </row>
    <row r="93" spans="2:13" ht="15.75" thickBot="1" x14ac:dyDescent="0.3">
      <c r="B93" s="2"/>
      <c r="C93" s="77"/>
      <c r="D93" s="6"/>
      <c r="E93" s="6"/>
      <c r="F93" s="6"/>
      <c r="G93" s="6"/>
      <c r="H93" s="6"/>
      <c r="I93" s="6"/>
      <c r="J93" s="6"/>
      <c r="K93" s="6"/>
    </row>
    <row r="94" spans="2:13" ht="15.75" thickBot="1" x14ac:dyDescent="0.3">
      <c r="B94" s="1030" t="s">
        <v>46</v>
      </c>
      <c r="C94" s="1031"/>
      <c r="D94" s="1031"/>
      <c r="E94" s="1032"/>
      <c r="F94" s="6"/>
      <c r="G94" s="6"/>
      <c r="H94" s="6"/>
      <c r="I94" s="6"/>
      <c r="J94" s="6"/>
      <c r="K94" s="6"/>
    </row>
    <row r="95" spans="2:13" ht="15.75" thickBot="1" x14ac:dyDescent="0.3">
      <c r="B95" s="1027">
        <v>1</v>
      </c>
      <c r="C95" s="95"/>
      <c r="D95" s="49" t="s">
        <v>39</v>
      </c>
      <c r="E95" s="448" t="s">
        <v>47</v>
      </c>
      <c r="F95" s="6"/>
      <c r="G95" s="6"/>
      <c r="H95" s="6"/>
      <c r="I95" s="6"/>
      <c r="J95" s="6"/>
      <c r="K95" s="6"/>
    </row>
    <row r="96" spans="2:13" ht="15.75" thickBot="1" x14ac:dyDescent="0.3">
      <c r="B96" s="1028"/>
      <c r="C96" s="95"/>
      <c r="D96" s="41" t="s">
        <v>40</v>
      </c>
      <c r="E96" s="448" t="s">
        <v>160</v>
      </c>
      <c r="F96" s="6"/>
      <c r="G96" s="6"/>
      <c r="H96" s="6"/>
      <c r="I96" s="6"/>
      <c r="J96" s="6"/>
      <c r="K96" s="6"/>
    </row>
    <row r="97" spans="2:11" ht="15.75" thickBot="1" x14ac:dyDescent="0.3">
      <c r="B97" s="1028"/>
      <c r="C97" s="95"/>
      <c r="D97" s="41" t="s">
        <v>41</v>
      </c>
      <c r="E97" s="174"/>
      <c r="F97" s="6"/>
      <c r="G97" s="6"/>
      <c r="H97" s="6"/>
      <c r="I97" s="6"/>
      <c r="J97" s="6"/>
      <c r="K97" s="6"/>
    </row>
    <row r="98" spans="2:11" ht="15.75" thickBot="1" x14ac:dyDescent="0.3">
      <c r="B98" s="1028"/>
      <c r="C98" s="95"/>
      <c r="D98" s="41" t="s">
        <v>42</v>
      </c>
      <c r="E98" s="174"/>
      <c r="F98" s="6"/>
      <c r="G98" s="6"/>
      <c r="H98" s="6"/>
      <c r="I98" s="6"/>
      <c r="J98" s="6"/>
      <c r="K98" s="6"/>
    </row>
    <row r="99" spans="2:11" ht="15.75" thickBot="1" x14ac:dyDescent="0.3">
      <c r="B99" s="1028"/>
      <c r="C99" s="95"/>
      <c r="D99" s="41" t="s">
        <v>43</v>
      </c>
      <c r="E99" s="174"/>
      <c r="F99" s="6"/>
      <c r="G99" s="6"/>
      <c r="H99" s="6"/>
      <c r="I99" s="6"/>
      <c r="J99" s="6"/>
      <c r="K99" s="6"/>
    </row>
    <row r="100" spans="2:11" ht="15.75" thickBot="1" x14ac:dyDescent="0.3">
      <c r="B100" s="1028"/>
      <c r="C100" s="95"/>
      <c r="D100" s="41" t="s">
        <v>44</v>
      </c>
      <c r="E100" s="174"/>
      <c r="F100" s="6"/>
      <c r="G100" s="6"/>
      <c r="H100" s="6"/>
      <c r="I100" s="6"/>
      <c r="J100" s="6"/>
      <c r="K100" s="6"/>
    </row>
    <row r="101" spans="2:11" ht="15.75" thickBot="1" x14ac:dyDescent="0.3">
      <c r="B101" s="1029"/>
      <c r="C101" s="3"/>
      <c r="D101" s="41" t="s">
        <v>45</v>
      </c>
      <c r="E101" s="174"/>
      <c r="F101" s="6"/>
      <c r="G101" s="6"/>
      <c r="H101" s="6"/>
      <c r="I101" s="6"/>
      <c r="J101" s="6"/>
      <c r="K101" s="6"/>
    </row>
    <row r="102" spans="2:11" ht="15.75" thickBot="1" x14ac:dyDescent="0.3">
      <c r="B102" s="2"/>
      <c r="C102" s="77"/>
      <c r="D102" s="6"/>
      <c r="E102" s="6"/>
      <c r="F102" s="6"/>
      <c r="G102" s="6"/>
      <c r="H102" s="6"/>
      <c r="I102" s="6"/>
      <c r="J102" s="6"/>
      <c r="K102" s="6"/>
    </row>
    <row r="103" spans="2:11" ht="15" customHeight="1" thickBot="1" x14ac:dyDescent="0.3">
      <c r="B103" s="126" t="s">
        <v>49</v>
      </c>
      <c r="C103" s="127"/>
      <c r="D103" s="127"/>
      <c r="E103" s="128"/>
      <c r="G103" s="6"/>
      <c r="H103" s="6"/>
      <c r="I103" s="6"/>
      <c r="J103" s="6"/>
      <c r="K103" s="6"/>
    </row>
    <row r="104" spans="2:11" ht="24.75" thickBot="1" x14ac:dyDescent="0.3">
      <c r="B104" s="48" t="s">
        <v>50</v>
      </c>
      <c r="C104" s="41" t="s">
        <v>51</v>
      </c>
      <c r="D104" s="41" t="s">
        <v>52</v>
      </c>
      <c r="E104" s="41" t="s">
        <v>53</v>
      </c>
      <c r="F104" s="6"/>
      <c r="G104" s="6"/>
      <c r="H104" s="6"/>
      <c r="I104" s="6"/>
      <c r="J104" s="6"/>
    </row>
    <row r="105" spans="2:11" ht="72.75" thickBot="1" x14ac:dyDescent="0.3">
      <c r="B105" s="50">
        <v>42401</v>
      </c>
      <c r="C105" s="41">
        <v>1</v>
      </c>
      <c r="D105" s="51" t="s">
        <v>1064</v>
      </c>
      <c r="E105" s="41"/>
      <c r="F105" s="6"/>
      <c r="G105" s="6"/>
      <c r="H105" s="6"/>
      <c r="I105" s="6"/>
      <c r="J105" s="6"/>
    </row>
    <row r="106" spans="2:11" ht="15.75" thickBot="1" x14ac:dyDescent="0.3">
      <c r="B106" s="4"/>
      <c r="C106" s="96"/>
      <c r="D106" s="6"/>
      <c r="E106" s="6"/>
      <c r="F106" s="6"/>
      <c r="G106" s="6"/>
      <c r="H106" s="6"/>
      <c r="I106" s="6"/>
      <c r="J106" s="6"/>
      <c r="K106" s="6"/>
    </row>
    <row r="107" spans="2:11" ht="24.75" thickBot="1" x14ac:dyDescent="0.3">
      <c r="B107" s="137" t="s">
        <v>55</v>
      </c>
      <c r="C107" s="97"/>
      <c r="D107" s="6"/>
      <c r="E107" s="6"/>
      <c r="F107" s="6"/>
      <c r="G107" s="6"/>
      <c r="H107" s="6"/>
      <c r="I107" s="6"/>
      <c r="J107" s="6"/>
      <c r="K107" s="6"/>
    </row>
    <row r="108" spans="2:11" x14ac:dyDescent="0.25">
      <c r="B108" s="1159"/>
      <c r="C108" s="1160"/>
      <c r="D108" s="1160"/>
      <c r="E108" s="1160"/>
      <c r="F108" s="1160"/>
      <c r="G108" s="1160"/>
      <c r="H108" s="1160"/>
      <c r="I108" s="1161"/>
      <c r="J108" s="6"/>
      <c r="K108" s="6"/>
    </row>
    <row r="109" spans="2:11" ht="15.75" thickBot="1" x14ac:dyDescent="0.3">
      <c r="B109" s="1162"/>
      <c r="C109" s="1163"/>
      <c r="D109" s="1163"/>
      <c r="E109" s="1163"/>
      <c r="F109" s="1163"/>
      <c r="G109" s="1163"/>
      <c r="H109" s="1163"/>
      <c r="I109" s="1164"/>
      <c r="J109" s="6"/>
      <c r="K109" s="6"/>
    </row>
    <row r="110" spans="2:11" ht="15.75" thickBot="1" x14ac:dyDescent="0.3">
      <c r="B110" s="6"/>
      <c r="D110" s="6"/>
      <c r="E110" s="6"/>
      <c r="F110" s="6"/>
      <c r="G110" s="6"/>
      <c r="H110" s="6"/>
      <c r="I110" s="6"/>
      <c r="J110" s="6"/>
      <c r="K110" s="6"/>
    </row>
    <row r="111" spans="2:11" ht="24.75" thickBot="1" x14ac:dyDescent="0.3">
      <c r="B111" s="52" t="s">
        <v>56</v>
      </c>
      <c r="C111" s="98"/>
      <c r="D111" s="6"/>
      <c r="E111" s="6"/>
      <c r="F111" s="6"/>
      <c r="G111" s="6"/>
      <c r="H111" s="6"/>
      <c r="I111" s="6"/>
      <c r="J111" s="6"/>
      <c r="K111" s="6"/>
    </row>
    <row r="112" spans="2:11" ht="15.75" thickBot="1" x14ac:dyDescent="0.3">
      <c r="B112" s="2"/>
      <c r="C112" s="77"/>
      <c r="D112" s="6"/>
      <c r="E112" s="6"/>
      <c r="F112" s="6"/>
      <c r="G112" s="6"/>
      <c r="H112" s="6"/>
      <c r="I112" s="6"/>
      <c r="J112" s="6"/>
      <c r="K112" s="6"/>
    </row>
    <row r="113" spans="2:11" ht="72.75" thickBot="1" x14ac:dyDescent="0.3">
      <c r="B113" s="53" t="s">
        <v>57</v>
      </c>
      <c r="C113" s="99"/>
      <c r="D113" s="44" t="s">
        <v>996</v>
      </c>
      <c r="E113" s="6"/>
      <c r="F113" s="6"/>
      <c r="G113" s="6"/>
      <c r="H113" s="6"/>
      <c r="I113" s="6"/>
      <c r="J113" s="6"/>
      <c r="K113" s="6"/>
    </row>
    <row r="114" spans="2:11" x14ac:dyDescent="0.25">
      <c r="B114" s="1027" t="s">
        <v>59</v>
      </c>
      <c r="C114" s="95"/>
      <c r="D114" s="54" t="s">
        <v>60</v>
      </c>
      <c r="E114" s="6"/>
      <c r="F114" s="6"/>
      <c r="G114" s="6"/>
      <c r="H114" s="6"/>
      <c r="I114" s="6"/>
      <c r="J114" s="6"/>
      <c r="K114" s="6"/>
    </row>
    <row r="115" spans="2:11" ht="108" x14ac:dyDescent="0.25">
      <c r="B115" s="1028"/>
      <c r="C115" s="95"/>
      <c r="D115" s="47" t="s">
        <v>997</v>
      </c>
      <c r="E115" s="6"/>
      <c r="F115" s="6"/>
      <c r="G115" s="6"/>
      <c r="H115" s="6"/>
      <c r="I115" s="6"/>
      <c r="J115" s="6"/>
      <c r="K115" s="6"/>
    </row>
    <row r="116" spans="2:11" x14ac:dyDescent="0.25">
      <c r="B116" s="1028"/>
      <c r="C116" s="95"/>
      <c r="D116" s="54" t="s">
        <v>134</v>
      </c>
      <c r="E116" s="6"/>
      <c r="F116" s="6"/>
      <c r="G116" s="6"/>
      <c r="H116" s="6"/>
      <c r="I116" s="6"/>
      <c r="J116" s="6"/>
      <c r="K116" s="6"/>
    </row>
    <row r="117" spans="2:11" x14ac:dyDescent="0.25">
      <c r="B117" s="1028"/>
      <c r="C117" s="95"/>
      <c r="D117" s="47" t="s">
        <v>998</v>
      </c>
      <c r="E117" s="6"/>
      <c r="F117" s="6"/>
      <c r="G117" s="6"/>
      <c r="H117" s="6"/>
      <c r="I117" s="6"/>
      <c r="J117" s="6"/>
      <c r="K117" s="6"/>
    </row>
    <row r="118" spans="2:11" ht="48" x14ac:dyDescent="0.25">
      <c r="B118" s="1028"/>
      <c r="C118" s="95"/>
      <c r="D118" s="47" t="s">
        <v>999</v>
      </c>
      <c r="E118" s="6"/>
      <c r="F118" s="6"/>
      <c r="G118" s="6"/>
      <c r="H118" s="6"/>
      <c r="I118" s="6"/>
      <c r="J118" s="6"/>
      <c r="K118" s="6"/>
    </row>
    <row r="119" spans="2:11" x14ac:dyDescent="0.25">
      <c r="B119" s="1028"/>
      <c r="C119" s="95"/>
      <c r="D119" s="56" t="s">
        <v>1000</v>
      </c>
      <c r="E119" s="6"/>
      <c r="F119" s="6"/>
      <c r="G119" s="6"/>
      <c r="H119" s="6"/>
      <c r="I119" s="6"/>
      <c r="J119" s="6"/>
      <c r="K119" s="6"/>
    </row>
    <row r="120" spans="2:11" ht="15.75" thickBot="1" x14ac:dyDescent="0.3">
      <c r="B120" s="1029"/>
      <c r="C120" s="3"/>
      <c r="D120" s="57" t="s">
        <v>1001</v>
      </c>
      <c r="E120" s="6"/>
      <c r="F120" s="6"/>
      <c r="G120" s="6"/>
      <c r="H120" s="6"/>
      <c r="I120" s="6"/>
      <c r="J120" s="6"/>
      <c r="K120" s="6"/>
    </row>
    <row r="121" spans="2:11" ht="24.75" thickBot="1" x14ac:dyDescent="0.3">
      <c r="B121" s="48" t="s">
        <v>72</v>
      </c>
      <c r="C121" s="3"/>
      <c r="D121" s="41"/>
      <c r="E121" s="6"/>
      <c r="F121" s="6"/>
      <c r="G121" s="6"/>
      <c r="H121" s="6"/>
      <c r="I121" s="6"/>
      <c r="J121" s="6"/>
      <c r="K121" s="6"/>
    </row>
    <row r="122" spans="2:11" ht="72" x14ac:dyDescent="0.25">
      <c r="B122" s="1027" t="s">
        <v>73</v>
      </c>
      <c r="C122" s="95"/>
      <c r="D122" s="47" t="s">
        <v>1002</v>
      </c>
      <c r="E122" s="6"/>
      <c r="F122" s="6"/>
      <c r="G122" s="6"/>
      <c r="H122" s="6"/>
      <c r="I122" s="6"/>
      <c r="J122" s="6"/>
      <c r="K122" s="6"/>
    </row>
    <row r="123" spans="2:11" ht="228" x14ac:dyDescent="0.25">
      <c r="B123" s="1028"/>
      <c r="C123" s="95"/>
      <c r="D123" s="47" t="s">
        <v>1003</v>
      </c>
      <c r="E123" s="6"/>
      <c r="F123" s="6"/>
      <c r="G123" s="6"/>
      <c r="H123" s="6"/>
      <c r="I123" s="6"/>
      <c r="J123" s="6"/>
      <c r="K123" s="6"/>
    </row>
    <row r="124" spans="2:11" ht="84" x14ac:dyDescent="0.25">
      <c r="B124" s="1028"/>
      <c r="C124" s="95"/>
      <c r="D124" s="47" t="s">
        <v>1004</v>
      </c>
      <c r="E124" s="6"/>
      <c r="F124" s="6"/>
      <c r="G124" s="6"/>
      <c r="H124" s="6"/>
      <c r="I124" s="6"/>
      <c r="J124" s="6"/>
      <c r="K124" s="6"/>
    </row>
    <row r="125" spans="2:11" ht="216.75" thickBot="1" x14ac:dyDescent="0.3">
      <c r="B125" s="1029"/>
      <c r="C125" s="3"/>
      <c r="D125" s="41" t="s">
        <v>1005</v>
      </c>
      <c r="E125" s="6"/>
      <c r="F125" s="6"/>
      <c r="G125" s="6"/>
      <c r="H125" s="6"/>
      <c r="I125" s="6"/>
      <c r="J125" s="6"/>
      <c r="K125" s="6"/>
    </row>
    <row r="126" spans="2:11" x14ac:dyDescent="0.25">
      <c r="B126" s="1027" t="s">
        <v>90</v>
      </c>
      <c r="C126" s="95"/>
      <c r="D126" s="47"/>
      <c r="E126" s="6"/>
      <c r="F126" s="6"/>
      <c r="G126" s="6"/>
      <c r="H126" s="6"/>
      <c r="I126" s="6"/>
      <c r="J126" s="6"/>
      <c r="K126" s="6"/>
    </row>
    <row r="127" spans="2:11" x14ac:dyDescent="0.25">
      <c r="B127" s="1028"/>
      <c r="C127" s="95"/>
      <c r="D127" s="17"/>
      <c r="E127" s="6"/>
      <c r="F127" s="6"/>
      <c r="G127" s="6"/>
      <c r="H127" s="6"/>
      <c r="I127" s="6"/>
      <c r="J127" s="6"/>
      <c r="K127" s="6"/>
    </row>
    <row r="128" spans="2:11" x14ac:dyDescent="0.25">
      <c r="B128" s="1028"/>
      <c r="C128" s="95"/>
      <c r="D128" s="47" t="s">
        <v>91</v>
      </c>
      <c r="E128" s="6"/>
      <c r="F128" s="6"/>
      <c r="G128" s="6"/>
      <c r="H128" s="6"/>
      <c r="I128" s="6"/>
      <c r="J128" s="6"/>
      <c r="K128" s="6"/>
    </row>
    <row r="129" spans="2:11" ht="37.5" x14ac:dyDescent="0.25">
      <c r="B129" s="1028"/>
      <c r="C129" s="95"/>
      <c r="D129" s="47" t="s">
        <v>1006</v>
      </c>
      <c r="E129" s="6"/>
      <c r="F129" s="6"/>
      <c r="G129" s="6"/>
      <c r="H129" s="6"/>
      <c r="I129" s="6"/>
      <c r="J129" s="6"/>
      <c r="K129" s="6"/>
    </row>
    <row r="130" spans="2:11" ht="37.5" x14ac:dyDescent="0.25">
      <c r="B130" s="1028"/>
      <c r="C130" s="95"/>
      <c r="D130" s="47" t="s">
        <v>1007</v>
      </c>
      <c r="E130" s="6"/>
      <c r="F130" s="6"/>
      <c r="G130" s="6"/>
      <c r="H130" s="6"/>
      <c r="I130" s="6"/>
      <c r="J130" s="6"/>
      <c r="K130" s="6"/>
    </row>
    <row r="131" spans="2:11" ht="37.5" x14ac:dyDescent="0.25">
      <c r="B131" s="1028"/>
      <c r="C131" s="95"/>
      <c r="D131" s="47" t="s">
        <v>1008</v>
      </c>
      <c r="E131" s="6"/>
      <c r="F131" s="6"/>
      <c r="G131" s="6"/>
      <c r="H131" s="6"/>
      <c r="I131" s="6"/>
      <c r="J131" s="6"/>
      <c r="K131" s="6"/>
    </row>
    <row r="132" spans="2:11" ht="37.5" x14ac:dyDescent="0.25">
      <c r="B132" s="1028"/>
      <c r="C132" s="95"/>
      <c r="D132" s="47" t="s">
        <v>1009</v>
      </c>
      <c r="E132" s="6"/>
      <c r="F132" s="6"/>
      <c r="G132" s="6"/>
      <c r="H132" s="6"/>
      <c r="I132" s="6"/>
      <c r="J132" s="6"/>
      <c r="K132" s="6"/>
    </row>
    <row r="133" spans="2:11" x14ac:dyDescent="0.25">
      <c r="B133" s="1028"/>
      <c r="C133" s="95"/>
      <c r="D133" s="47" t="s">
        <v>1010</v>
      </c>
      <c r="E133" s="6"/>
      <c r="F133" s="6"/>
      <c r="G133" s="6"/>
      <c r="H133" s="6"/>
      <c r="I133" s="6"/>
      <c r="J133" s="6"/>
      <c r="K133" s="6"/>
    </row>
    <row r="134" spans="2:11" x14ac:dyDescent="0.25">
      <c r="B134" s="1028"/>
      <c r="C134" s="95"/>
      <c r="D134" s="47" t="s">
        <v>1011</v>
      </c>
      <c r="E134" s="6"/>
      <c r="F134" s="6"/>
      <c r="G134" s="6"/>
      <c r="H134" s="6"/>
      <c r="I134" s="6"/>
      <c r="J134" s="6"/>
      <c r="K134" s="6"/>
    </row>
    <row r="135" spans="2:11" x14ac:dyDescent="0.25">
      <c r="B135" s="1028"/>
      <c r="C135" s="95"/>
      <c r="D135" s="47" t="s">
        <v>1012</v>
      </c>
      <c r="E135" s="6"/>
      <c r="F135" s="6"/>
      <c r="G135" s="6"/>
      <c r="H135" s="6"/>
      <c r="I135" s="6"/>
      <c r="J135" s="6"/>
      <c r="K135" s="6"/>
    </row>
    <row r="136" spans="2:11" x14ac:dyDescent="0.25">
      <c r="B136" s="1028"/>
      <c r="C136" s="95"/>
      <c r="D136" s="47" t="s">
        <v>99</v>
      </c>
      <c r="E136" s="6"/>
      <c r="F136" s="6"/>
      <c r="G136" s="6"/>
      <c r="H136" s="6"/>
      <c r="I136" s="6"/>
      <c r="J136" s="6"/>
      <c r="K136" s="6"/>
    </row>
    <row r="137" spans="2:11" ht="60.75" thickBot="1" x14ac:dyDescent="0.3">
      <c r="B137" s="1029"/>
      <c r="C137" s="3"/>
      <c r="D137" s="41" t="s">
        <v>1013</v>
      </c>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sheetData>
  <sheetProtection insertColumns="0" insertRows="0"/>
  <mergeCells count="48">
    <mergeCell ref="B15:B19"/>
    <mergeCell ref="B108:I109"/>
    <mergeCell ref="D83:M83"/>
    <mergeCell ref="B85:E85"/>
    <mergeCell ref="B86:B92"/>
    <mergeCell ref="B94:E94"/>
    <mergeCell ref="B95:B101"/>
    <mergeCell ref="D41:M41"/>
    <mergeCell ref="D15:M15"/>
    <mergeCell ref="D16:M16"/>
    <mergeCell ref="D17:M17"/>
    <mergeCell ref="D26:M26"/>
    <mergeCell ref="D27:M27"/>
    <mergeCell ref="D31:M31"/>
    <mergeCell ref="D40:M40"/>
    <mergeCell ref="D18:D19"/>
    <mergeCell ref="E18:F18"/>
    <mergeCell ref="D62:M62"/>
    <mergeCell ref="D48:G48"/>
    <mergeCell ref="C59:C60"/>
    <mergeCell ref="D49:M49"/>
    <mergeCell ref="D53:M53"/>
    <mergeCell ref="I18:J18"/>
    <mergeCell ref="C37:C38"/>
    <mergeCell ref="G18:H18"/>
    <mergeCell ref="D21:M21"/>
    <mergeCell ref="C46:C47"/>
    <mergeCell ref="D77:M77"/>
    <mergeCell ref="B114:B120"/>
    <mergeCell ref="B122:B125"/>
    <mergeCell ref="B126:B137"/>
    <mergeCell ref="D82:M82"/>
    <mergeCell ref="D76:M76"/>
    <mergeCell ref="D70:G70"/>
    <mergeCell ref="C68:C69"/>
    <mergeCell ref="D63:M63"/>
    <mergeCell ref="D71:M71"/>
    <mergeCell ref="D72:M72"/>
    <mergeCell ref="B10:D10"/>
    <mergeCell ref="F10:S10"/>
    <mergeCell ref="F11:S11"/>
    <mergeCell ref="E12:R12"/>
    <mergeCell ref="E13:R13"/>
    <mergeCell ref="A1:P1"/>
    <mergeCell ref="A2:P2"/>
    <mergeCell ref="A3:P3"/>
    <mergeCell ref="A4:D4"/>
    <mergeCell ref="A5:P5"/>
  </mergeCells>
  <conditionalFormatting sqref="E81">
    <cfRule type="containsText" dxfId="25" priority="5" operator="containsText" text="ERROR">
      <formula>NOT(ISERROR(SEARCH("ERROR",E81)))</formula>
    </cfRule>
  </conditionalFormatting>
  <conditionalFormatting sqref="F10">
    <cfRule type="notContainsBlanks" dxfId="24" priority="4">
      <formula>LEN(TRIM(F10))&gt;0</formula>
    </cfRule>
  </conditionalFormatting>
  <conditionalFormatting sqref="F11:S11">
    <cfRule type="expression" dxfId="23" priority="2">
      <formula>E11="NO SE REPORTA"</formula>
    </cfRule>
    <cfRule type="expression" dxfId="22" priority="3">
      <formula>E10="NO APLICA"</formula>
    </cfRule>
  </conditionalFormatting>
  <conditionalFormatting sqref="E12:R12">
    <cfRule type="expression" dxfId="2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20:J20 E57:L58 E35:L36 E28:E30 E66:G67 E50:E52 E44:G45">
      <formula1>0</formula1>
    </dataValidation>
    <dataValidation type="decimal" allowBlank="1" showInputMessage="1" showErrorMessage="1" errorTitle="ERROR" error="Escriba un valor entre 0% y 100%" sqref="F79:F80">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119" r:id="rId1" display="http://www.sisaire.gov.co/"/>
    <hyperlink ref="D120"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3"/>
  <sheetViews>
    <sheetView showGridLines="0" topLeftCell="A43" zoomScale="98" zoomScaleNormal="98" workbookViewId="0">
      <selection activeCell="H51" sqref="H51"/>
    </sheetView>
  </sheetViews>
  <sheetFormatPr baseColWidth="10" defaultRowHeight="15" x14ac:dyDescent="0.25"/>
  <cols>
    <col min="1" max="1" width="1.85546875" customWidth="1"/>
    <col min="2" max="2" width="12.85546875" customWidth="1"/>
    <col min="3" max="3" width="5.140625" style="88" bestFit="1" customWidth="1"/>
    <col min="4" max="4" width="34.85546875" customWidth="1"/>
    <col min="5" max="5" width="12.140625" customWidth="1"/>
    <col min="11" max="11" width="22"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1065</v>
      </c>
      <c r="B5" s="939"/>
      <c r="C5" s="939"/>
      <c r="D5" s="939"/>
      <c r="E5" s="939"/>
      <c r="F5" s="939"/>
      <c r="G5" s="939"/>
      <c r="H5" s="939"/>
      <c r="I5" s="939"/>
      <c r="J5" s="939"/>
      <c r="K5" s="939"/>
      <c r="L5" s="939"/>
      <c r="M5" s="939"/>
      <c r="N5" s="939"/>
      <c r="O5" s="939"/>
      <c r="P5" s="940"/>
    </row>
    <row r="6" spans="1:21" x14ac:dyDescent="0.25">
      <c r="B6" s="2" t="s">
        <v>1</v>
      </c>
      <c r="C6" s="77"/>
      <c r="D6" s="6"/>
      <c r="E6" s="75"/>
      <c r="F6" s="6" t="s">
        <v>128</v>
      </c>
      <c r="G6" s="6"/>
      <c r="H6" s="6"/>
      <c r="I6" s="6"/>
      <c r="J6" s="6"/>
      <c r="K6" s="6"/>
    </row>
    <row r="7" spans="1:21" ht="15.75" thickBot="1" x14ac:dyDescent="0.3">
      <c r="B7" s="76"/>
      <c r="C7" s="78"/>
      <c r="D7" s="6"/>
      <c r="E7" s="18"/>
      <c r="F7" s="6" t="s">
        <v>129</v>
      </c>
      <c r="G7" s="6"/>
      <c r="H7" s="6"/>
      <c r="I7" s="6"/>
      <c r="J7" s="6"/>
      <c r="K7" s="6"/>
    </row>
    <row r="8" spans="1:21" ht="15.75" thickBot="1" x14ac:dyDescent="0.3">
      <c r="B8" s="180" t="s">
        <v>1183</v>
      </c>
      <c r="C8" s="224">
        <v>2020</v>
      </c>
      <c r="D8" s="229">
        <f>IF(E10="NO APLICA","NO APLICA",IF(E11="NO SE REPORTA","SIN INFORMACION",+E30))</f>
        <v>0.57301358384355972</v>
      </c>
      <c r="E8" s="225"/>
      <c r="F8" s="6" t="s">
        <v>130</v>
      </c>
      <c r="G8" s="6"/>
      <c r="H8" s="6"/>
      <c r="I8" s="6"/>
      <c r="J8" s="6"/>
      <c r="K8" s="6"/>
    </row>
    <row r="9" spans="1:21" x14ac:dyDescent="0.25">
      <c r="B9" s="513" t="s">
        <v>1184</v>
      </c>
      <c r="D9" s="6"/>
      <c r="E9" s="6"/>
      <c r="F9" s="6"/>
      <c r="G9" s="6"/>
      <c r="H9" s="6"/>
      <c r="I9" s="6"/>
      <c r="J9" s="6"/>
      <c r="K9" s="6"/>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16"/>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13"/>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row>
    <row r="13" spans="1:21" s="416" customFormat="1" ht="21.95" customHeight="1" x14ac:dyDescent="0.25">
      <c r="A13" s="248"/>
      <c r="B13" s="513"/>
      <c r="C13" s="307"/>
      <c r="D13" s="518" t="s">
        <v>1240</v>
      </c>
      <c r="E13" s="995"/>
      <c r="F13" s="996"/>
      <c r="G13" s="996"/>
      <c r="H13" s="996"/>
      <c r="I13" s="996"/>
      <c r="J13" s="996"/>
      <c r="K13" s="996"/>
      <c r="L13" s="996"/>
      <c r="M13" s="996"/>
      <c r="N13" s="996"/>
      <c r="O13" s="996"/>
      <c r="P13" s="996"/>
      <c r="Q13" s="996"/>
      <c r="R13" s="997"/>
    </row>
    <row r="14" spans="1:21" s="416" customFormat="1" ht="6.95" customHeight="1" thickBot="1" x14ac:dyDescent="0.3">
      <c r="B14" s="513"/>
      <c r="C14" s="88"/>
      <c r="D14" s="6"/>
      <c r="E14" s="6"/>
      <c r="F14" s="6"/>
      <c r="G14" s="6"/>
      <c r="H14" s="6"/>
      <c r="I14" s="6"/>
      <c r="J14" s="6"/>
      <c r="K14" s="6"/>
    </row>
    <row r="15" spans="1:21" x14ac:dyDescent="0.25">
      <c r="B15" s="1027" t="s">
        <v>2</v>
      </c>
      <c r="C15" s="90"/>
      <c r="D15" s="1188" t="s">
        <v>1079</v>
      </c>
      <c r="E15" s="1189"/>
      <c r="F15" s="1189"/>
      <c r="G15" s="1189"/>
      <c r="H15" s="1147"/>
      <c r="I15" s="6"/>
      <c r="J15" s="6"/>
      <c r="K15" s="6"/>
      <c r="L15" s="6"/>
      <c r="M15" s="6"/>
      <c r="N15" s="6"/>
      <c r="O15" s="6"/>
    </row>
    <row r="16" spans="1:21" x14ac:dyDescent="0.25">
      <c r="B16" s="1028"/>
      <c r="C16" s="93"/>
      <c r="D16" s="1041" t="s">
        <v>1097</v>
      </c>
      <c r="E16" s="1042"/>
      <c r="F16" s="1042"/>
      <c r="G16" s="1042"/>
      <c r="H16" s="1043"/>
      <c r="I16" s="6"/>
      <c r="J16" s="6"/>
      <c r="K16" s="6"/>
      <c r="L16" s="6"/>
      <c r="M16" s="6"/>
      <c r="N16" s="6"/>
      <c r="O16" s="6"/>
    </row>
    <row r="17" spans="1:15" ht="15.75" thickBot="1" x14ac:dyDescent="0.3">
      <c r="B17" s="1028"/>
      <c r="C17" s="93"/>
      <c r="D17" s="1072" t="s">
        <v>3</v>
      </c>
      <c r="E17" s="1073"/>
      <c r="F17" s="1073"/>
      <c r="G17" s="1073"/>
      <c r="H17" s="1074"/>
      <c r="I17" s="6"/>
      <c r="J17" s="6"/>
      <c r="K17" s="6"/>
      <c r="L17" s="6"/>
      <c r="M17" s="6"/>
      <c r="N17" s="6"/>
      <c r="O17" s="6"/>
    </row>
    <row r="18" spans="1:15" ht="15.75" thickBot="1" x14ac:dyDescent="0.3">
      <c r="B18" s="1028"/>
      <c r="C18" s="99" t="s">
        <v>19</v>
      </c>
      <c r="D18" s="39" t="s">
        <v>1098</v>
      </c>
      <c r="E18" s="39" t="s">
        <v>1099</v>
      </c>
      <c r="F18" s="39" t="s">
        <v>1100</v>
      </c>
      <c r="G18" s="39" t="s">
        <v>1101</v>
      </c>
      <c r="H18" s="117"/>
      <c r="I18" s="6"/>
      <c r="J18" s="6"/>
      <c r="K18" s="6"/>
      <c r="L18" s="6"/>
      <c r="M18" s="6"/>
      <c r="N18" s="6"/>
      <c r="O18" s="6"/>
    </row>
    <row r="19" spans="1:15" ht="24.75" thickBot="1" x14ac:dyDescent="0.3">
      <c r="B19" s="1028"/>
      <c r="C19" s="3" t="s">
        <v>152</v>
      </c>
      <c r="D19" s="130" t="s">
        <v>1102</v>
      </c>
      <c r="E19" s="155">
        <v>0</v>
      </c>
      <c r="F19" s="155">
        <v>2878</v>
      </c>
      <c r="G19" s="155">
        <v>3</v>
      </c>
      <c r="H19" s="118"/>
      <c r="I19" s="6"/>
      <c r="J19" s="6"/>
      <c r="K19" s="6"/>
      <c r="L19" s="6"/>
      <c r="M19" s="6"/>
      <c r="N19" s="6"/>
      <c r="O19" s="6"/>
    </row>
    <row r="20" spans="1:15" ht="24.75" thickBot="1" x14ac:dyDescent="0.3">
      <c r="B20" s="1028"/>
      <c r="C20" s="3" t="s">
        <v>154</v>
      </c>
      <c r="D20" s="130" t="s">
        <v>1103</v>
      </c>
      <c r="E20" s="155">
        <v>15</v>
      </c>
      <c r="F20" s="155">
        <v>3510</v>
      </c>
      <c r="G20" s="155">
        <v>51</v>
      </c>
      <c r="H20" s="118"/>
      <c r="I20" s="6"/>
      <c r="J20" s="6"/>
      <c r="K20" s="6"/>
      <c r="L20" s="6"/>
      <c r="M20" s="6"/>
      <c r="N20" s="6"/>
      <c r="O20" s="6"/>
    </row>
    <row r="21" spans="1:15" ht="24.75" thickBot="1" x14ac:dyDescent="0.3">
      <c r="B21" s="1028"/>
      <c r="C21" s="3" t="s">
        <v>156</v>
      </c>
      <c r="D21" s="130" t="s">
        <v>1104</v>
      </c>
      <c r="E21" s="156">
        <f>IFERROR(E19/E20,"N.A")</f>
        <v>0</v>
      </c>
      <c r="F21" s="156">
        <f>IFERROR(F19/F20,"N.A")</f>
        <v>0.81994301994301999</v>
      </c>
      <c r="G21" s="156">
        <f>IFERROR(G19/G20,"N.A")</f>
        <v>5.8823529411764705E-2</v>
      </c>
      <c r="H21" s="119"/>
      <c r="I21" s="6"/>
      <c r="J21" s="6" t="s">
        <v>1192</v>
      </c>
      <c r="K21" s="6"/>
      <c r="L21" s="6"/>
      <c r="M21" s="6"/>
      <c r="N21" s="6"/>
      <c r="O21" s="6"/>
    </row>
    <row r="22" spans="1:15" x14ac:dyDescent="0.25">
      <c r="B22" s="1028"/>
      <c r="C22" s="93"/>
      <c r="D22" s="1038"/>
      <c r="E22" s="1039"/>
      <c r="F22" s="1039"/>
      <c r="G22" s="1039"/>
      <c r="H22" s="1040"/>
      <c r="I22" s="6"/>
      <c r="J22" s="6"/>
      <c r="K22" s="6"/>
      <c r="L22" s="6"/>
      <c r="M22" s="6"/>
      <c r="N22" s="6"/>
      <c r="O22" s="6"/>
    </row>
    <row r="23" spans="1:15" ht="24" customHeight="1" thickBot="1" x14ac:dyDescent="0.3">
      <c r="B23" s="1028"/>
      <c r="C23" s="93"/>
      <c r="D23" s="1041" t="s">
        <v>1092</v>
      </c>
      <c r="E23" s="1042"/>
      <c r="F23" s="1042"/>
      <c r="G23" s="1042"/>
      <c r="H23" s="1043"/>
      <c r="I23" s="6"/>
      <c r="J23" s="6"/>
      <c r="K23" s="6"/>
      <c r="L23" s="6"/>
      <c r="M23" s="6"/>
      <c r="N23" s="6"/>
      <c r="O23" s="6"/>
    </row>
    <row r="24" spans="1:15" ht="15.75" thickBot="1" x14ac:dyDescent="0.3">
      <c r="B24" s="1028"/>
      <c r="C24" s="99" t="s">
        <v>19</v>
      </c>
      <c r="D24" s="39" t="s">
        <v>1098</v>
      </c>
      <c r="E24" s="39" t="s">
        <v>1105</v>
      </c>
      <c r="F24" s="39" t="s">
        <v>1106</v>
      </c>
      <c r="H24" s="22"/>
      <c r="I24" s="6"/>
      <c r="J24" s="6"/>
      <c r="K24" s="6"/>
      <c r="L24" s="6"/>
      <c r="M24" s="6"/>
      <c r="N24" s="6"/>
      <c r="O24" s="6"/>
    </row>
    <row r="25" spans="1:15" ht="24.75" thickBot="1" x14ac:dyDescent="0.3">
      <c r="B25" s="1028"/>
      <c r="C25" s="3" t="s">
        <v>152</v>
      </c>
      <c r="D25" s="130" t="s">
        <v>1107</v>
      </c>
      <c r="E25" s="155">
        <v>216</v>
      </c>
      <c r="F25" s="155">
        <v>5</v>
      </c>
      <c r="H25" s="22"/>
      <c r="I25" s="6"/>
      <c r="J25" s="6"/>
      <c r="K25" s="6"/>
      <c r="L25" s="6"/>
      <c r="M25" s="6"/>
      <c r="N25" s="6"/>
      <c r="O25" s="6"/>
    </row>
    <row r="26" spans="1:15" ht="24.75" thickBot="1" x14ac:dyDescent="0.3">
      <c r="B26" s="1028"/>
      <c r="C26" s="3" t="s">
        <v>154</v>
      </c>
      <c r="D26" s="130" t="s">
        <v>1108</v>
      </c>
      <c r="E26" s="155">
        <v>219</v>
      </c>
      <c r="F26" s="155">
        <v>5</v>
      </c>
      <c r="H26" s="22"/>
      <c r="I26" s="6"/>
      <c r="J26" s="6"/>
      <c r="K26" s="6"/>
      <c r="L26" s="6"/>
      <c r="M26" s="6"/>
      <c r="N26" s="6"/>
      <c r="O26" s="6"/>
    </row>
    <row r="27" spans="1:15" ht="24.75" thickBot="1" x14ac:dyDescent="0.3">
      <c r="B27" s="1028"/>
      <c r="C27" s="131" t="s">
        <v>156</v>
      </c>
      <c r="D27" s="130" t="s">
        <v>1178</v>
      </c>
      <c r="E27" s="156">
        <f>IFERROR(E25/E26,"N.A.")</f>
        <v>0.98630136986301364</v>
      </c>
      <c r="F27" s="156">
        <f>IFERROR(F25/F26,"N.A.")</f>
        <v>1</v>
      </c>
      <c r="H27" s="22"/>
      <c r="I27" s="6"/>
      <c r="J27" s="6" t="s">
        <v>1192</v>
      </c>
      <c r="K27" s="6"/>
    </row>
    <row r="28" spans="1:15" ht="15.75" thickBot="1" x14ac:dyDescent="0.3">
      <c r="B28" s="1029"/>
      <c r="C28" s="131"/>
      <c r="D28" s="129"/>
      <c r="E28" s="129"/>
      <c r="F28" s="129"/>
      <c r="G28" s="129"/>
      <c r="H28" s="24"/>
      <c r="I28" s="6"/>
      <c r="J28" s="6"/>
      <c r="K28" s="6"/>
    </row>
    <row r="29" spans="1:15" s="416" customFormat="1" ht="15.75" thickBot="1" x14ac:dyDescent="0.3">
      <c r="A29" s="6"/>
      <c r="B29" s="6"/>
      <c r="C29" s="6"/>
      <c r="D29" s="6"/>
      <c r="E29" s="6"/>
      <c r="F29" s="6"/>
      <c r="G29" s="6"/>
      <c r="H29" s="6"/>
      <c r="I29" s="6"/>
      <c r="J29" s="6"/>
      <c r="K29" s="6"/>
    </row>
    <row r="30" spans="1:15" s="416" customFormat="1" ht="25.7" customHeight="1" thickBot="1" x14ac:dyDescent="0.3">
      <c r="A30" s="6"/>
      <c r="B30" s="6"/>
      <c r="C30" s="6"/>
      <c r="D30" s="53" t="s">
        <v>1233</v>
      </c>
      <c r="E30" s="156">
        <f>AVERAGE(E21:G21,E27:F27)</f>
        <v>0.57301358384355972</v>
      </c>
      <c r="F30" s="435"/>
      <c r="G30" s="435"/>
      <c r="H30" s="433"/>
      <c r="I30" s="6"/>
      <c r="J30" s="6"/>
      <c r="K30" s="6"/>
    </row>
    <row r="31" spans="1:15" s="416" customFormat="1" x14ac:dyDescent="0.25">
      <c r="A31" s="6"/>
      <c r="B31" s="6"/>
      <c r="C31" s="6"/>
      <c r="D31" s="6"/>
      <c r="E31" s="6"/>
      <c r="F31" s="6"/>
      <c r="G31" s="6"/>
      <c r="H31" s="6"/>
      <c r="I31" s="6"/>
      <c r="J31" s="6"/>
      <c r="K31" s="6"/>
    </row>
    <row r="32" spans="1:15" s="416" customFormat="1" ht="15.75" thickBot="1" x14ac:dyDescent="0.3">
      <c r="A32" s="6"/>
      <c r="B32" s="6"/>
      <c r="C32" s="6"/>
      <c r="D32" s="6"/>
      <c r="E32" s="6"/>
      <c r="F32" s="6"/>
      <c r="G32" s="6"/>
      <c r="H32" s="6"/>
      <c r="I32" s="6"/>
      <c r="J32" s="6"/>
      <c r="K32" s="6"/>
    </row>
    <row r="33" spans="2:11" ht="36" customHeight="1" thickBot="1" x14ac:dyDescent="0.3">
      <c r="B33" s="53" t="s">
        <v>34</v>
      </c>
      <c r="C33" s="434"/>
      <c r="D33" s="1033" t="s">
        <v>1109</v>
      </c>
      <c r="E33" s="1034"/>
      <c r="F33" s="1034"/>
      <c r="G33" s="1034"/>
      <c r="H33" s="1035"/>
      <c r="I33" s="6"/>
      <c r="J33" s="6"/>
      <c r="K33" s="6"/>
    </row>
    <row r="34" spans="2:11" ht="48" customHeight="1" thickBot="1" x14ac:dyDescent="0.3">
      <c r="B34" s="48" t="s">
        <v>36</v>
      </c>
      <c r="C34" s="94"/>
      <c r="D34" s="1033" t="s">
        <v>1110</v>
      </c>
      <c r="E34" s="1034"/>
      <c r="F34" s="1034"/>
      <c r="G34" s="1034"/>
      <c r="H34" s="1035"/>
      <c r="I34" s="6"/>
      <c r="J34" s="6"/>
      <c r="K34" s="6"/>
    </row>
    <row r="35" spans="2:11" ht="15.75" thickBot="1" x14ac:dyDescent="0.3">
      <c r="B35" s="2"/>
      <c r="C35" s="77"/>
      <c r="D35" s="6"/>
      <c r="E35" s="6"/>
      <c r="F35" s="6"/>
      <c r="G35" s="6"/>
      <c r="H35" s="6"/>
      <c r="I35" s="6"/>
      <c r="J35" s="6"/>
      <c r="K35" s="6"/>
    </row>
    <row r="36" spans="2:11" ht="24" customHeight="1" thickBot="1" x14ac:dyDescent="0.3">
      <c r="B36" s="1030" t="s">
        <v>38</v>
      </c>
      <c r="C36" s="1031"/>
      <c r="D36" s="1031"/>
      <c r="E36" s="1032"/>
      <c r="F36" s="6"/>
      <c r="G36" s="6"/>
      <c r="H36" s="6"/>
      <c r="I36" s="6"/>
      <c r="J36" s="6"/>
      <c r="K36" s="6"/>
    </row>
    <row r="37" spans="2:11" ht="15.75" thickBot="1" x14ac:dyDescent="0.3">
      <c r="B37" s="1027">
        <v>1</v>
      </c>
      <c r="C37" s="95"/>
      <c r="D37" s="49" t="s">
        <v>39</v>
      </c>
      <c r="E37" s="169" t="s">
        <v>2104</v>
      </c>
      <c r="F37" s="6"/>
      <c r="G37" s="6"/>
      <c r="H37" s="6"/>
      <c r="I37" s="6"/>
      <c r="J37" s="6"/>
      <c r="K37" s="6"/>
    </row>
    <row r="38" spans="2:11" ht="15.75" thickBot="1" x14ac:dyDescent="0.3">
      <c r="B38" s="1028"/>
      <c r="C38" s="95"/>
      <c r="D38" s="41" t="s">
        <v>40</v>
      </c>
      <c r="E38" s="169" t="s">
        <v>2033</v>
      </c>
      <c r="F38" s="6"/>
      <c r="G38" s="6"/>
      <c r="H38" s="6"/>
      <c r="I38" s="6"/>
      <c r="J38" s="6"/>
      <c r="K38" s="6"/>
    </row>
    <row r="39" spans="2:11" ht="15.75" thickBot="1" x14ac:dyDescent="0.3">
      <c r="B39" s="1028"/>
      <c r="C39" s="95"/>
      <c r="D39" s="41" t="s">
        <v>41</v>
      </c>
      <c r="E39" s="169" t="s">
        <v>2105</v>
      </c>
      <c r="F39" s="6"/>
      <c r="G39" s="6"/>
      <c r="H39" s="6"/>
      <c r="I39" s="6"/>
      <c r="J39" s="6"/>
      <c r="K39" s="6"/>
    </row>
    <row r="40" spans="2:11" ht="15.75" thickBot="1" x14ac:dyDescent="0.3">
      <c r="B40" s="1028"/>
      <c r="C40" s="95"/>
      <c r="D40" s="41" t="s">
        <v>42</v>
      </c>
      <c r="E40" s="169" t="s">
        <v>2019</v>
      </c>
      <c r="F40" s="6"/>
      <c r="G40" s="6"/>
      <c r="H40" s="6"/>
      <c r="I40" s="6"/>
      <c r="J40" s="6"/>
      <c r="K40" s="6"/>
    </row>
    <row r="41" spans="2:11" ht="15.75" thickBot="1" x14ac:dyDescent="0.3">
      <c r="B41" s="1028"/>
      <c r="C41" s="95"/>
      <c r="D41" s="41" t="s">
        <v>43</v>
      </c>
      <c r="E41" s="169" t="s">
        <v>2020</v>
      </c>
      <c r="F41" s="6"/>
      <c r="G41" s="6"/>
      <c r="H41" s="6"/>
      <c r="I41" s="6"/>
      <c r="J41" s="6"/>
      <c r="K41" s="6"/>
    </row>
    <row r="42" spans="2:11" ht="15.75" thickBot="1" x14ac:dyDescent="0.3">
      <c r="B42" s="1028"/>
      <c r="C42" s="95"/>
      <c r="D42" s="41" t="s">
        <v>44</v>
      </c>
      <c r="E42" s="169">
        <v>5748960</v>
      </c>
      <c r="F42" s="6"/>
      <c r="G42" s="6"/>
      <c r="H42" s="6"/>
      <c r="I42" s="6"/>
      <c r="J42" s="6"/>
      <c r="K42" s="6"/>
    </row>
    <row r="43" spans="2:11" ht="15.75" thickBot="1" x14ac:dyDescent="0.3">
      <c r="B43" s="1029"/>
      <c r="C43" s="3"/>
      <c r="D43" s="41" t="s">
        <v>45</v>
      </c>
      <c r="E43" s="169" t="s">
        <v>2045</v>
      </c>
      <c r="F43" s="6"/>
      <c r="G43" s="6"/>
      <c r="H43" s="6"/>
      <c r="I43" s="6"/>
      <c r="J43" s="6"/>
      <c r="K43" s="6"/>
    </row>
    <row r="44" spans="2:11" ht="15.75" thickBot="1" x14ac:dyDescent="0.3">
      <c r="B44" s="2"/>
      <c r="C44" s="77"/>
      <c r="D44" s="6"/>
      <c r="E44" s="6"/>
      <c r="F44" s="6"/>
      <c r="G44" s="6"/>
      <c r="H44" s="6"/>
      <c r="I44" s="6"/>
      <c r="J44" s="6"/>
      <c r="K44" s="6"/>
    </row>
    <row r="45" spans="2:11" ht="15.75" thickBot="1" x14ac:dyDescent="0.3">
      <c r="B45" s="1030" t="s">
        <v>46</v>
      </c>
      <c r="C45" s="1031"/>
      <c r="D45" s="1031"/>
      <c r="E45" s="1032"/>
      <c r="F45" s="6"/>
      <c r="G45" s="6"/>
      <c r="H45" s="6"/>
      <c r="I45" s="6"/>
      <c r="J45" s="6"/>
      <c r="K45" s="6"/>
    </row>
    <row r="46" spans="2:11" ht="15.75" thickBot="1" x14ac:dyDescent="0.3">
      <c r="B46" s="1027">
        <v>1</v>
      </c>
      <c r="C46" s="95"/>
      <c r="D46" s="49" t="s">
        <v>39</v>
      </c>
      <c r="E46" s="19" t="s">
        <v>47</v>
      </c>
      <c r="F46" s="6"/>
      <c r="G46" s="6"/>
      <c r="H46" s="6"/>
      <c r="I46" s="6"/>
      <c r="J46" s="6"/>
      <c r="K46" s="6"/>
    </row>
    <row r="47" spans="2:11" ht="15.75" thickBot="1" x14ac:dyDescent="0.3">
      <c r="B47" s="1028"/>
      <c r="C47" s="95"/>
      <c r="D47" s="41" t="s">
        <v>40</v>
      </c>
      <c r="E47" s="19" t="s">
        <v>160</v>
      </c>
      <c r="F47" s="6"/>
      <c r="G47" s="6"/>
      <c r="H47" s="6"/>
      <c r="I47" s="6"/>
      <c r="J47" s="6"/>
      <c r="K47" s="6"/>
    </row>
    <row r="48" spans="2:11" ht="15.75" thickBot="1" x14ac:dyDescent="0.3">
      <c r="B48" s="1028"/>
      <c r="C48" s="95"/>
      <c r="D48" s="41" t="s">
        <v>41</v>
      </c>
      <c r="E48" s="174"/>
      <c r="F48" s="6"/>
      <c r="G48" s="6"/>
      <c r="H48" s="6"/>
      <c r="I48" s="6"/>
      <c r="J48" s="6"/>
      <c r="K48" s="6"/>
    </row>
    <row r="49" spans="2:11" ht="15.75" thickBot="1" x14ac:dyDescent="0.3">
      <c r="B49" s="1028"/>
      <c r="C49" s="95"/>
      <c r="D49" s="41" t="s">
        <v>42</v>
      </c>
      <c r="E49" s="174"/>
      <c r="F49" s="6"/>
      <c r="G49" s="6"/>
      <c r="H49" s="6"/>
      <c r="I49" s="6"/>
      <c r="J49" s="6"/>
      <c r="K49" s="6"/>
    </row>
    <row r="50" spans="2:11" ht="15.75" thickBot="1" x14ac:dyDescent="0.3">
      <c r="B50" s="1028"/>
      <c r="C50" s="95"/>
      <c r="D50" s="41" t="s">
        <v>43</v>
      </c>
      <c r="E50" s="174"/>
      <c r="F50" s="6"/>
      <c r="G50" s="6"/>
      <c r="H50" s="6"/>
      <c r="I50" s="6"/>
      <c r="J50" s="6"/>
      <c r="K50" s="6"/>
    </row>
    <row r="51" spans="2:11" ht="15.75" thickBot="1" x14ac:dyDescent="0.3">
      <c r="B51" s="1028"/>
      <c r="C51" s="95"/>
      <c r="D51" s="41" t="s">
        <v>44</v>
      </c>
      <c r="E51" s="174"/>
      <c r="F51" s="6"/>
      <c r="G51" s="6"/>
      <c r="H51" s="6"/>
      <c r="I51" s="6"/>
      <c r="J51" s="6"/>
      <c r="K51" s="6"/>
    </row>
    <row r="52" spans="2:11" ht="15.75" thickBot="1" x14ac:dyDescent="0.3">
      <c r="B52" s="1029"/>
      <c r="C52" s="3"/>
      <c r="D52" s="41" t="s">
        <v>45</v>
      </c>
      <c r="E52" s="174"/>
      <c r="F52" s="6"/>
      <c r="G52" s="6"/>
      <c r="H52" s="6"/>
      <c r="I52" s="6"/>
      <c r="J52" s="6"/>
      <c r="K52" s="6"/>
    </row>
    <row r="53" spans="2:11" ht="15.75" thickBot="1" x14ac:dyDescent="0.3">
      <c r="B53" s="2"/>
      <c r="C53" s="77"/>
      <c r="D53" s="6"/>
      <c r="E53" s="6"/>
      <c r="F53" s="6"/>
      <c r="G53" s="6"/>
      <c r="H53" s="6"/>
      <c r="I53" s="6"/>
      <c r="J53" s="6"/>
      <c r="K53" s="6"/>
    </row>
    <row r="54" spans="2:11" ht="15" customHeight="1" thickBot="1" x14ac:dyDescent="0.3">
      <c r="B54" s="126" t="s">
        <v>49</v>
      </c>
      <c r="C54" s="127"/>
      <c r="D54" s="127"/>
      <c r="E54" s="128"/>
      <c r="G54" s="6"/>
      <c r="H54" s="6"/>
      <c r="I54" s="6"/>
      <c r="J54" s="6"/>
      <c r="K54" s="6"/>
    </row>
    <row r="55" spans="2:11" ht="24.75" thickBot="1" x14ac:dyDescent="0.3">
      <c r="B55" s="48" t="s">
        <v>50</v>
      </c>
      <c r="C55" s="41" t="s">
        <v>51</v>
      </c>
      <c r="D55" s="41" t="s">
        <v>52</v>
      </c>
      <c r="E55" s="41" t="s">
        <v>53</v>
      </c>
      <c r="F55" s="6"/>
      <c r="G55" s="6"/>
      <c r="H55" s="6"/>
      <c r="I55" s="6"/>
      <c r="J55" s="6"/>
    </row>
    <row r="56" spans="2:11" ht="60.75" thickBot="1" x14ac:dyDescent="0.3">
      <c r="B56" s="50">
        <v>42401</v>
      </c>
      <c r="C56" s="41">
        <v>0.01</v>
      </c>
      <c r="D56" s="51" t="s">
        <v>1111</v>
      </c>
      <c r="E56" s="41"/>
      <c r="F56" s="6"/>
      <c r="G56" s="6"/>
      <c r="H56" s="6"/>
      <c r="I56" s="6"/>
      <c r="J56" s="6"/>
    </row>
    <row r="57" spans="2:11" ht="15.75" thickBot="1" x14ac:dyDescent="0.3">
      <c r="B57" s="4"/>
      <c r="C57" s="96"/>
      <c r="D57" s="6"/>
      <c r="E57" s="6"/>
      <c r="F57" s="6"/>
      <c r="G57" s="6"/>
      <c r="H57" s="6"/>
      <c r="I57" s="6"/>
      <c r="J57" s="6"/>
      <c r="K57" s="6"/>
    </row>
    <row r="58" spans="2:11" ht="15.75" thickBot="1" x14ac:dyDescent="0.3">
      <c r="B58" s="137" t="s">
        <v>55</v>
      </c>
      <c r="C58" s="97"/>
      <c r="D58" s="6"/>
      <c r="E58" s="6"/>
      <c r="F58" s="6"/>
      <c r="G58" s="6"/>
      <c r="H58" s="6"/>
      <c r="I58" s="6"/>
      <c r="J58" s="6"/>
      <c r="K58" s="6"/>
    </row>
    <row r="59" spans="2:11" x14ac:dyDescent="0.25">
      <c r="B59" s="1121"/>
      <c r="C59" s="1122"/>
      <c r="D59" s="1122"/>
      <c r="E59" s="1123"/>
      <c r="F59" s="6"/>
      <c r="G59" s="6"/>
      <c r="H59" s="6"/>
      <c r="I59" s="6"/>
      <c r="J59" s="6"/>
      <c r="K59" s="6"/>
    </row>
    <row r="60" spans="2:11" ht="15.75" thickBot="1" x14ac:dyDescent="0.3">
      <c r="B60" s="1124"/>
      <c r="C60" s="1125"/>
      <c r="D60" s="1125"/>
      <c r="E60" s="1126"/>
      <c r="F60" s="6"/>
      <c r="G60" s="6"/>
      <c r="H60" s="6"/>
      <c r="I60" s="6"/>
      <c r="J60" s="6"/>
      <c r="K60" s="6"/>
    </row>
    <row r="61" spans="2:11" ht="15.75" thickBot="1" x14ac:dyDescent="0.3">
      <c r="B61" s="6"/>
      <c r="D61" s="6"/>
      <c r="E61" s="6"/>
      <c r="F61" s="6"/>
      <c r="G61" s="6"/>
      <c r="H61" s="6"/>
      <c r="I61" s="6"/>
      <c r="J61" s="6"/>
      <c r="K61" s="6"/>
    </row>
    <row r="62" spans="2:11" ht="24.75" thickBot="1" x14ac:dyDescent="0.3">
      <c r="B62" s="52" t="s">
        <v>56</v>
      </c>
      <c r="C62" s="98"/>
      <c r="D62" s="6"/>
      <c r="E62" s="6"/>
      <c r="F62" s="6"/>
      <c r="G62" s="6"/>
      <c r="H62" s="6"/>
      <c r="I62" s="6"/>
      <c r="J62" s="6"/>
      <c r="K62" s="6"/>
    </row>
    <row r="63" spans="2:11" ht="15.75" thickBot="1" x14ac:dyDescent="0.3">
      <c r="B63" s="2"/>
      <c r="C63" s="77"/>
      <c r="D63" s="6"/>
      <c r="E63" s="6"/>
      <c r="F63" s="6"/>
      <c r="G63" s="6"/>
      <c r="H63" s="6"/>
      <c r="I63" s="6"/>
      <c r="J63" s="6"/>
      <c r="K63" s="6"/>
    </row>
    <row r="64" spans="2:11" ht="60.75" thickBot="1" x14ac:dyDescent="0.3">
      <c r="B64" s="53" t="s">
        <v>57</v>
      </c>
      <c r="C64" s="99"/>
      <c r="D64" s="44" t="s">
        <v>1066</v>
      </c>
      <c r="E64" s="6"/>
      <c r="F64" s="6"/>
      <c r="G64" s="6"/>
      <c r="H64" s="6"/>
      <c r="I64" s="6"/>
      <c r="J64" s="6"/>
      <c r="K64" s="6"/>
    </row>
    <row r="65" spans="2:11" x14ac:dyDescent="0.25">
      <c r="B65" s="1027" t="s">
        <v>59</v>
      </c>
      <c r="C65" s="95"/>
      <c r="D65" s="54" t="s">
        <v>60</v>
      </c>
      <c r="E65" s="6"/>
      <c r="F65" s="6"/>
      <c r="G65" s="6"/>
      <c r="H65" s="6"/>
      <c r="I65" s="6"/>
      <c r="J65" s="6"/>
      <c r="K65" s="6"/>
    </row>
    <row r="66" spans="2:11" ht="48" x14ac:dyDescent="0.25">
      <c r="B66" s="1028"/>
      <c r="C66" s="95"/>
      <c r="D66" s="47" t="s">
        <v>1067</v>
      </c>
      <c r="E66" s="6"/>
      <c r="F66" s="6"/>
      <c r="G66" s="6"/>
      <c r="H66" s="6"/>
      <c r="I66" s="6"/>
      <c r="J66" s="6"/>
      <c r="K66" s="6"/>
    </row>
    <row r="67" spans="2:11" x14ac:dyDescent="0.25">
      <c r="B67" s="1028"/>
      <c r="C67" s="95"/>
      <c r="D67" s="54" t="s">
        <v>134</v>
      </c>
      <c r="E67" s="6"/>
      <c r="F67" s="6"/>
      <c r="G67" s="6"/>
      <c r="H67" s="6"/>
      <c r="I67" s="6"/>
      <c r="J67" s="6"/>
      <c r="K67" s="6"/>
    </row>
    <row r="68" spans="2:11" x14ac:dyDescent="0.25">
      <c r="B68" s="1028"/>
      <c r="C68" s="95"/>
      <c r="D68" s="47" t="s">
        <v>65</v>
      </c>
      <c r="E68" s="6"/>
      <c r="F68" s="6"/>
      <c r="G68" s="6"/>
      <c r="H68" s="6"/>
      <c r="I68" s="6"/>
      <c r="J68" s="6"/>
      <c r="K68" s="6"/>
    </row>
    <row r="69" spans="2:11" x14ac:dyDescent="0.25">
      <c r="B69" s="1028"/>
      <c r="C69" s="95"/>
      <c r="D69" s="47" t="s">
        <v>998</v>
      </c>
      <c r="E69" s="6"/>
      <c r="F69" s="6"/>
      <c r="G69" s="6"/>
      <c r="H69" s="6"/>
      <c r="I69" s="6"/>
      <c r="J69" s="6"/>
      <c r="K69" s="6"/>
    </row>
    <row r="70" spans="2:11" ht="48" x14ac:dyDescent="0.25">
      <c r="B70" s="1028"/>
      <c r="C70" s="95"/>
      <c r="D70" s="47" t="s">
        <v>999</v>
      </c>
      <c r="E70" s="6"/>
      <c r="F70" s="6"/>
      <c r="G70" s="6"/>
      <c r="H70" s="6"/>
      <c r="I70" s="6"/>
      <c r="J70" s="6"/>
      <c r="K70" s="6"/>
    </row>
    <row r="71" spans="2:11" ht="24" x14ac:dyDescent="0.25">
      <c r="B71" s="1028"/>
      <c r="C71" s="95"/>
      <c r="D71" s="47" t="s">
        <v>1068</v>
      </c>
      <c r="E71" s="6"/>
      <c r="F71" s="6"/>
      <c r="G71" s="6"/>
      <c r="H71" s="6"/>
      <c r="I71" s="6"/>
      <c r="J71" s="6"/>
      <c r="K71" s="6"/>
    </row>
    <row r="72" spans="2:11" x14ac:dyDescent="0.25">
      <c r="B72" s="1028"/>
      <c r="C72" s="95"/>
      <c r="D72" s="47" t="s">
        <v>1069</v>
      </c>
      <c r="E72" s="6"/>
      <c r="F72" s="6"/>
      <c r="G72" s="6"/>
      <c r="H72" s="6"/>
      <c r="I72" s="6"/>
      <c r="J72" s="6"/>
      <c r="K72" s="6"/>
    </row>
    <row r="73" spans="2:11" x14ac:dyDescent="0.25">
      <c r="B73" s="1028"/>
      <c r="C73" s="95"/>
      <c r="D73" s="54" t="s">
        <v>1070</v>
      </c>
      <c r="E73" s="6"/>
      <c r="F73" s="6"/>
      <c r="G73" s="6"/>
      <c r="H73" s="6"/>
      <c r="I73" s="6"/>
      <c r="J73" s="6"/>
      <c r="K73" s="6"/>
    </row>
    <row r="74" spans="2:11" ht="60" x14ac:dyDescent="0.25">
      <c r="B74" s="1028"/>
      <c r="C74" s="95"/>
      <c r="D74" s="47" t="s">
        <v>1071</v>
      </c>
      <c r="E74" s="6"/>
      <c r="F74" s="6"/>
      <c r="G74" s="6"/>
      <c r="H74" s="6"/>
      <c r="I74" s="6"/>
      <c r="J74" s="6"/>
      <c r="K74" s="6"/>
    </row>
    <row r="75" spans="2:11" x14ac:dyDescent="0.25">
      <c r="B75" s="1028"/>
      <c r="C75" s="95"/>
      <c r="D75" s="56" t="s">
        <v>1000</v>
      </c>
      <c r="E75" s="6"/>
      <c r="F75" s="6"/>
      <c r="G75" s="6"/>
      <c r="H75" s="6"/>
      <c r="I75" s="6"/>
      <c r="J75" s="6"/>
      <c r="K75" s="6"/>
    </row>
    <row r="76" spans="2:11" ht="15.75" thickBot="1" x14ac:dyDescent="0.3">
      <c r="B76" s="1029"/>
      <c r="C76" s="3"/>
      <c r="D76" s="57" t="s">
        <v>1001</v>
      </c>
      <c r="E76" s="6"/>
      <c r="F76" s="6"/>
      <c r="G76" s="6"/>
      <c r="H76" s="6"/>
      <c r="I76" s="6"/>
      <c r="J76" s="6"/>
      <c r="K76" s="6"/>
    </row>
    <row r="77" spans="2:11" ht="24.75" thickBot="1" x14ac:dyDescent="0.3">
      <c r="B77" s="48" t="s">
        <v>72</v>
      </c>
      <c r="C77" s="3"/>
      <c r="D77" s="41" t="s">
        <v>1072</v>
      </c>
      <c r="E77" s="6"/>
      <c r="F77" s="6"/>
      <c r="G77" s="6"/>
      <c r="H77" s="6"/>
      <c r="I77" s="6"/>
      <c r="J77" s="6"/>
      <c r="K77" s="6"/>
    </row>
    <row r="78" spans="2:11" ht="108" x14ac:dyDescent="0.25">
      <c r="B78" s="1027" t="s">
        <v>73</v>
      </c>
      <c r="C78" s="95"/>
      <c r="D78" s="47" t="s">
        <v>1073</v>
      </c>
      <c r="E78" s="6"/>
      <c r="F78" s="6"/>
      <c r="G78" s="6"/>
      <c r="H78" s="6"/>
      <c r="I78" s="6"/>
      <c r="J78" s="6"/>
      <c r="K78" s="6"/>
    </row>
    <row r="79" spans="2:11" ht="204" x14ac:dyDescent="0.25">
      <c r="B79" s="1028"/>
      <c r="C79" s="95"/>
      <c r="D79" s="47" t="s">
        <v>1074</v>
      </c>
      <c r="E79" s="6"/>
      <c r="F79" s="6"/>
      <c r="G79" s="6"/>
      <c r="H79" s="6"/>
      <c r="I79" s="6"/>
      <c r="J79" s="6"/>
      <c r="K79" s="6"/>
    </row>
    <row r="80" spans="2:11" ht="240" x14ac:dyDescent="0.25">
      <c r="B80" s="1028"/>
      <c r="C80" s="95"/>
      <c r="D80" s="47" t="s">
        <v>1075</v>
      </c>
      <c r="E80" s="6"/>
      <c r="F80" s="6"/>
      <c r="G80" s="6"/>
      <c r="H80" s="6"/>
      <c r="I80" s="6"/>
      <c r="J80" s="6"/>
      <c r="K80" s="6"/>
    </row>
    <row r="81" spans="2:11" ht="84" x14ac:dyDescent="0.25">
      <c r="B81" s="1028"/>
      <c r="C81" s="95"/>
      <c r="D81" s="47" t="s">
        <v>1076</v>
      </c>
      <c r="E81" s="6"/>
      <c r="F81" s="6"/>
      <c r="G81" s="6"/>
      <c r="H81" s="6"/>
      <c r="I81" s="6"/>
      <c r="J81" s="6"/>
      <c r="K81" s="6"/>
    </row>
    <row r="82" spans="2:11" ht="216" x14ac:dyDescent="0.25">
      <c r="B82" s="1028"/>
      <c r="C82" s="95"/>
      <c r="D82" s="47" t="s">
        <v>1005</v>
      </c>
      <c r="E82" s="6"/>
      <c r="F82" s="6"/>
      <c r="G82" s="6"/>
      <c r="H82" s="6"/>
      <c r="I82" s="6"/>
      <c r="J82" s="6"/>
      <c r="K82" s="6"/>
    </row>
    <row r="83" spans="2:11" ht="180" x14ac:dyDescent="0.25">
      <c r="B83" s="1028"/>
      <c r="C83" s="95"/>
      <c r="D83" s="47" t="s">
        <v>1077</v>
      </c>
      <c r="E83" s="6"/>
      <c r="F83" s="6"/>
      <c r="G83" s="6"/>
      <c r="H83" s="6"/>
      <c r="I83" s="6"/>
      <c r="J83" s="6"/>
      <c r="K83" s="6"/>
    </row>
    <row r="84" spans="2:11" ht="132.75" thickBot="1" x14ac:dyDescent="0.3">
      <c r="B84" s="1029"/>
      <c r="C84" s="3"/>
      <c r="D84" s="41" t="s">
        <v>1078</v>
      </c>
      <c r="E84" s="6"/>
      <c r="F84" s="6"/>
      <c r="G84" s="6"/>
      <c r="H84" s="6"/>
      <c r="I84" s="6"/>
      <c r="J84" s="6"/>
      <c r="K84" s="6"/>
    </row>
    <row r="85" spans="2:11" ht="24" x14ac:dyDescent="0.25">
      <c r="B85" s="1027" t="s">
        <v>90</v>
      </c>
      <c r="C85" s="95"/>
      <c r="D85" s="58" t="s">
        <v>1079</v>
      </c>
      <c r="E85" s="6"/>
      <c r="F85" s="6"/>
      <c r="G85" s="6"/>
      <c r="H85" s="6"/>
      <c r="I85" s="6"/>
      <c r="J85" s="6"/>
      <c r="K85" s="6"/>
    </row>
    <row r="86" spans="2:11" x14ac:dyDescent="0.25">
      <c r="B86" s="1028"/>
      <c r="C86" s="95"/>
      <c r="D86" s="17"/>
      <c r="E86" s="6"/>
      <c r="F86" s="6"/>
      <c r="G86" s="6"/>
      <c r="H86" s="6"/>
      <c r="I86" s="6"/>
      <c r="J86" s="6"/>
      <c r="K86" s="6"/>
    </row>
    <row r="87" spans="2:11" x14ac:dyDescent="0.25">
      <c r="B87" s="1028"/>
      <c r="C87" s="95"/>
      <c r="D87" s="47" t="s">
        <v>91</v>
      </c>
      <c r="E87" s="6"/>
      <c r="F87" s="6"/>
      <c r="G87" s="6"/>
      <c r="H87" s="6"/>
      <c r="I87" s="6"/>
      <c r="J87" s="6"/>
      <c r="K87" s="6"/>
    </row>
    <row r="88" spans="2:11" ht="37.5" x14ac:dyDescent="0.25">
      <c r="B88" s="1028"/>
      <c r="C88" s="95"/>
      <c r="D88" s="47" t="s">
        <v>1080</v>
      </c>
      <c r="E88" s="6"/>
      <c r="F88" s="6"/>
      <c r="G88" s="6"/>
      <c r="H88" s="6"/>
      <c r="I88" s="6"/>
      <c r="J88" s="6"/>
      <c r="K88" s="6"/>
    </row>
    <row r="89" spans="2:11" ht="37.5" x14ac:dyDescent="0.25">
      <c r="B89" s="1028"/>
      <c r="C89" s="95"/>
      <c r="D89" s="47" t="s">
        <v>1081</v>
      </c>
      <c r="E89" s="6"/>
      <c r="F89" s="6"/>
      <c r="G89" s="6"/>
      <c r="H89" s="6"/>
      <c r="I89" s="6"/>
      <c r="J89" s="6"/>
      <c r="K89" s="6"/>
    </row>
    <row r="90" spans="2:11" x14ac:dyDescent="0.25">
      <c r="B90" s="1028"/>
      <c r="C90" s="95"/>
      <c r="D90" s="47" t="s">
        <v>1082</v>
      </c>
      <c r="E90" s="6"/>
      <c r="F90" s="6"/>
      <c r="G90" s="6"/>
      <c r="H90" s="6"/>
      <c r="I90" s="6"/>
      <c r="J90" s="6"/>
      <c r="K90" s="6"/>
    </row>
    <row r="91" spans="2:11" ht="49.5" x14ac:dyDescent="0.25">
      <c r="B91" s="1028"/>
      <c r="C91" s="95"/>
      <c r="D91" s="47" t="s">
        <v>1083</v>
      </c>
      <c r="E91" s="6"/>
      <c r="F91" s="6"/>
      <c r="G91" s="6"/>
      <c r="H91" s="6"/>
      <c r="I91" s="6"/>
      <c r="J91" s="6"/>
      <c r="K91" s="6"/>
    </row>
    <row r="92" spans="2:11" ht="60" x14ac:dyDescent="0.25">
      <c r="B92" s="1028"/>
      <c r="C92" s="95"/>
      <c r="D92" s="47" t="s">
        <v>1084</v>
      </c>
      <c r="E92" s="6"/>
      <c r="F92" s="6"/>
      <c r="G92" s="6"/>
      <c r="H92" s="6"/>
      <c r="I92" s="6"/>
      <c r="J92" s="6"/>
      <c r="K92" s="6"/>
    </row>
    <row r="93" spans="2:11" ht="48" x14ac:dyDescent="0.25">
      <c r="B93" s="1028"/>
      <c r="C93" s="95"/>
      <c r="D93" s="47" t="s">
        <v>1085</v>
      </c>
      <c r="E93" s="6"/>
      <c r="F93" s="6"/>
      <c r="G93" s="6"/>
      <c r="H93" s="6"/>
      <c r="I93" s="6"/>
      <c r="J93" s="6"/>
      <c r="K93" s="6"/>
    </row>
    <row r="94" spans="2:11" ht="24" x14ac:dyDescent="0.25">
      <c r="B94" s="1028"/>
      <c r="C94" s="95"/>
      <c r="D94" s="54" t="s">
        <v>1086</v>
      </c>
      <c r="E94" s="6"/>
      <c r="F94" s="6"/>
      <c r="G94" s="6"/>
      <c r="H94" s="6"/>
      <c r="I94" s="6"/>
      <c r="J94" s="6"/>
      <c r="K94" s="6"/>
    </row>
    <row r="95" spans="2:11" x14ac:dyDescent="0.25">
      <c r="B95" s="1028"/>
      <c r="C95" s="95"/>
      <c r="D95" s="17"/>
      <c r="E95" s="6"/>
      <c r="F95" s="6"/>
      <c r="G95" s="6"/>
      <c r="H95" s="6"/>
      <c r="I95" s="6"/>
      <c r="J95" s="6"/>
      <c r="K95" s="6"/>
    </row>
    <row r="96" spans="2:11" x14ac:dyDescent="0.25">
      <c r="B96" s="1028"/>
      <c r="C96" s="95"/>
      <c r="D96" s="47" t="s">
        <v>91</v>
      </c>
      <c r="E96" s="6"/>
      <c r="F96" s="6"/>
      <c r="G96" s="6"/>
      <c r="H96" s="6"/>
      <c r="I96" s="6"/>
      <c r="J96" s="6"/>
      <c r="K96" s="6"/>
    </row>
    <row r="97" spans="2:11" ht="37.5" x14ac:dyDescent="0.25">
      <c r="B97" s="1028"/>
      <c r="C97" s="95"/>
      <c r="D97" s="47" t="s">
        <v>1087</v>
      </c>
      <c r="E97" s="6"/>
      <c r="F97" s="6"/>
      <c r="G97" s="6"/>
      <c r="H97" s="6"/>
      <c r="I97" s="6"/>
      <c r="J97" s="6"/>
      <c r="K97" s="6"/>
    </row>
    <row r="98" spans="2:11" ht="25.5" x14ac:dyDescent="0.25">
      <c r="B98" s="1028"/>
      <c r="C98" s="95"/>
      <c r="D98" s="47" t="s">
        <v>1088</v>
      </c>
      <c r="E98" s="6"/>
      <c r="F98" s="6"/>
      <c r="G98" s="6"/>
      <c r="H98" s="6"/>
      <c r="I98" s="6"/>
      <c r="J98" s="6"/>
      <c r="K98" s="6"/>
    </row>
    <row r="99" spans="2:11" ht="37.5" x14ac:dyDescent="0.25">
      <c r="B99" s="1028"/>
      <c r="C99" s="95"/>
      <c r="D99" s="47" t="s">
        <v>1089</v>
      </c>
      <c r="E99" s="6"/>
      <c r="F99" s="6"/>
      <c r="G99" s="6"/>
      <c r="H99" s="6"/>
      <c r="I99" s="6"/>
      <c r="J99" s="6"/>
      <c r="K99" s="6"/>
    </row>
    <row r="100" spans="2:11" x14ac:dyDescent="0.25">
      <c r="B100" s="1028"/>
      <c r="C100" s="95"/>
      <c r="D100" s="59" t="s">
        <v>1090</v>
      </c>
      <c r="E100" s="6"/>
      <c r="F100" s="6"/>
      <c r="G100" s="6"/>
      <c r="H100" s="6"/>
      <c r="I100" s="6"/>
      <c r="J100" s="6"/>
      <c r="K100" s="6"/>
    </row>
    <row r="101" spans="2:11" ht="72" x14ac:dyDescent="0.25">
      <c r="B101" s="1028"/>
      <c r="C101" s="95"/>
      <c r="D101" s="47" t="s">
        <v>1091</v>
      </c>
      <c r="E101" s="6"/>
      <c r="F101" s="6"/>
      <c r="G101" s="6"/>
      <c r="H101" s="6"/>
      <c r="I101" s="6"/>
      <c r="J101" s="6"/>
      <c r="K101" s="6"/>
    </row>
    <row r="102" spans="2:11" ht="36" x14ac:dyDescent="0.25">
      <c r="B102" s="1028"/>
      <c r="C102" s="95"/>
      <c r="D102" s="54" t="s">
        <v>1092</v>
      </c>
      <c r="E102" s="6"/>
      <c r="F102" s="6"/>
      <c r="G102" s="6"/>
      <c r="H102" s="6"/>
      <c r="I102" s="6"/>
      <c r="J102" s="6"/>
      <c r="K102" s="6"/>
    </row>
    <row r="103" spans="2:11" x14ac:dyDescent="0.25">
      <c r="B103" s="1028"/>
      <c r="C103" s="95"/>
      <c r="D103" s="17"/>
      <c r="E103" s="6"/>
      <c r="F103" s="6"/>
      <c r="G103" s="6"/>
      <c r="H103" s="6"/>
      <c r="I103" s="6"/>
      <c r="J103" s="6"/>
      <c r="K103" s="6"/>
    </row>
    <row r="104" spans="2:11" x14ac:dyDescent="0.25">
      <c r="B104" s="1028"/>
      <c r="C104" s="95"/>
      <c r="D104" s="47" t="s">
        <v>91</v>
      </c>
      <c r="E104" s="6"/>
      <c r="F104" s="6"/>
      <c r="G104" s="6"/>
      <c r="H104" s="6"/>
      <c r="I104" s="6"/>
      <c r="J104" s="6"/>
      <c r="K104" s="6"/>
    </row>
    <row r="105" spans="2:11" ht="49.5" x14ac:dyDescent="0.25">
      <c r="B105" s="1028"/>
      <c r="C105" s="95"/>
      <c r="D105" s="47" t="s">
        <v>1093</v>
      </c>
      <c r="E105" s="6"/>
      <c r="F105" s="6"/>
      <c r="G105" s="6"/>
      <c r="H105" s="6"/>
      <c r="I105" s="6"/>
      <c r="J105" s="6"/>
      <c r="K105" s="6"/>
    </row>
    <row r="106" spans="2:11" ht="49.5" x14ac:dyDescent="0.25">
      <c r="B106" s="1028"/>
      <c r="C106" s="95"/>
      <c r="D106" s="47" t="s">
        <v>1094</v>
      </c>
      <c r="E106" s="6"/>
      <c r="F106" s="6"/>
      <c r="G106" s="6"/>
      <c r="H106" s="6"/>
      <c r="I106" s="6"/>
      <c r="J106" s="6"/>
      <c r="K106" s="6"/>
    </row>
    <row r="107" spans="2:11" ht="37.5" x14ac:dyDescent="0.25">
      <c r="B107" s="1028"/>
      <c r="C107" s="95"/>
      <c r="D107" s="47" t="s">
        <v>1095</v>
      </c>
      <c r="E107" s="6"/>
      <c r="F107" s="6"/>
      <c r="G107" s="6"/>
      <c r="H107" s="6"/>
      <c r="I107" s="6"/>
      <c r="J107" s="6"/>
      <c r="K107" s="6"/>
    </row>
    <row r="108" spans="2:11" ht="15.75" thickBot="1" x14ac:dyDescent="0.3">
      <c r="B108" s="1029"/>
      <c r="C108" s="3"/>
      <c r="D108" s="41" t="s">
        <v>1096</v>
      </c>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row r="181" spans="2:11" x14ac:dyDescent="0.25">
      <c r="B181" s="6"/>
      <c r="D181" s="6"/>
      <c r="E181" s="6"/>
      <c r="F181" s="6"/>
      <c r="G181" s="6"/>
      <c r="H181" s="6"/>
      <c r="I181" s="6"/>
      <c r="J181" s="6"/>
      <c r="K181" s="6"/>
    </row>
    <row r="182" spans="2:11" x14ac:dyDescent="0.25">
      <c r="B182" s="6"/>
      <c r="D182" s="6"/>
      <c r="E182" s="6"/>
      <c r="F182" s="6"/>
      <c r="G182" s="6"/>
      <c r="H182" s="6"/>
      <c r="I182" s="6"/>
      <c r="J182" s="6"/>
      <c r="K182" s="6"/>
    </row>
    <row r="183" spans="2:11" x14ac:dyDescent="0.25">
      <c r="B183" s="6"/>
      <c r="D183" s="6"/>
      <c r="E183" s="6"/>
      <c r="F183" s="6"/>
      <c r="G183" s="6"/>
      <c r="H183" s="6"/>
      <c r="I183" s="6"/>
      <c r="J183" s="6"/>
      <c r="K183" s="6"/>
    </row>
  </sheetData>
  <mergeCells count="26">
    <mergeCell ref="B78:B84"/>
    <mergeCell ref="B85:B108"/>
    <mergeCell ref="B15:B28"/>
    <mergeCell ref="D15:H15"/>
    <mergeCell ref="D16:H16"/>
    <mergeCell ref="D17:H17"/>
    <mergeCell ref="B45:E45"/>
    <mergeCell ref="B46:B52"/>
    <mergeCell ref="D22:H22"/>
    <mergeCell ref="D23:H23"/>
    <mergeCell ref="D33:H33"/>
    <mergeCell ref="B59:E60"/>
    <mergeCell ref="D34:H34"/>
    <mergeCell ref="B36:E36"/>
    <mergeCell ref="B37:B43"/>
    <mergeCell ref="B65:B76"/>
    <mergeCell ref="B10:D10"/>
    <mergeCell ref="F10:S10"/>
    <mergeCell ref="F11:S11"/>
    <mergeCell ref="E12:R12"/>
    <mergeCell ref="E13:R13"/>
    <mergeCell ref="A1:P1"/>
    <mergeCell ref="A2:P2"/>
    <mergeCell ref="A3:P3"/>
    <mergeCell ref="A4:D4"/>
    <mergeCell ref="A5:P5"/>
  </mergeCells>
  <conditionalFormatting sqref="F10">
    <cfRule type="notContainsBlanks" dxfId="20" priority="4">
      <formula>LEN(TRIM(F10))&gt;0</formula>
    </cfRule>
  </conditionalFormatting>
  <conditionalFormatting sqref="F11:S11">
    <cfRule type="expression" dxfId="19" priority="2">
      <formula>E11="NO SE REPORTA"</formula>
    </cfRule>
    <cfRule type="expression" dxfId="18" priority="3">
      <formula>E10="NO APLICA"</formula>
    </cfRule>
  </conditionalFormatting>
  <conditionalFormatting sqref="E12:R12">
    <cfRule type="expression" dxfId="17"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G20 E25:F26">
      <formula1>0</formula1>
    </dataValidation>
    <dataValidation allowBlank="1" showInputMessage="1" showErrorMessage="1" promptTitle="OJO" prompt="NO TOCAR" sqref="E21:G21 E27:F27"/>
    <dataValidation type="list" allowBlank="1" showInputMessage="1" showErrorMessage="1" sqref="E11">
      <formula1>REPORTE</formula1>
    </dataValidation>
    <dataValidation type="list" allowBlank="1" showInputMessage="1" showErrorMessage="1" sqref="E10">
      <formula1>SI</formula1>
    </dataValidation>
  </dataValidations>
  <hyperlinks>
    <hyperlink ref="D75" r:id="rId1" display="http://www.sisaire.gov.co/"/>
    <hyperlink ref="D76"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24"/>
  <sheetViews>
    <sheetView showGridLines="0" topLeftCell="A3" zoomScale="98" zoomScaleNormal="98" workbookViewId="0">
      <selection activeCell="D8" sqref="D8"/>
    </sheetView>
  </sheetViews>
  <sheetFormatPr baseColWidth="10" defaultRowHeight="15" x14ac:dyDescent="0.25"/>
  <cols>
    <col min="1" max="1" width="1.85546875" customWidth="1"/>
    <col min="2" max="2" width="11.140625" customWidth="1"/>
    <col min="3" max="3" width="5" style="88" bestFit="1" customWidth="1"/>
    <col min="4" max="4" width="34.85546875" customWidth="1"/>
    <col min="5" max="5" width="12.140625" customWidth="1"/>
  </cols>
  <sheetData>
    <row r="1" spans="1:21" s="558" customFormat="1" ht="100.5" customHeight="1" thickBot="1" x14ac:dyDescent="0.3">
      <c r="A1" s="935"/>
      <c r="B1" s="936"/>
      <c r="C1" s="936"/>
      <c r="D1" s="936"/>
      <c r="E1" s="936"/>
      <c r="F1" s="936"/>
      <c r="G1" s="936"/>
      <c r="H1" s="936"/>
      <c r="I1" s="936"/>
      <c r="J1" s="936"/>
      <c r="K1" s="936"/>
      <c r="L1" s="936"/>
      <c r="M1" s="936"/>
      <c r="N1" s="936"/>
      <c r="O1" s="936"/>
      <c r="P1" s="937"/>
      <c r="Q1" s="416"/>
      <c r="R1" s="416"/>
    </row>
    <row r="2" spans="1:21" s="559" customFormat="1" ht="16.5" thickBot="1" x14ac:dyDescent="0.3">
      <c r="A2" s="943">
        <f>'Datos Generales'!C5</f>
        <v>0</v>
      </c>
      <c r="B2" s="944"/>
      <c r="C2" s="944"/>
      <c r="D2" s="944"/>
      <c r="E2" s="944"/>
      <c r="F2" s="944"/>
      <c r="G2" s="944"/>
      <c r="H2" s="944"/>
      <c r="I2" s="944"/>
      <c r="J2" s="944"/>
      <c r="K2" s="944"/>
      <c r="L2" s="944"/>
      <c r="M2" s="944"/>
      <c r="N2" s="944"/>
      <c r="O2" s="944"/>
      <c r="P2" s="945"/>
      <c r="Q2" s="416"/>
      <c r="R2" s="416"/>
    </row>
    <row r="3" spans="1:21" s="559" customFormat="1" ht="16.5" thickBot="1" x14ac:dyDescent="0.3">
      <c r="A3" s="938" t="s">
        <v>1359</v>
      </c>
      <c r="B3" s="939"/>
      <c r="C3" s="939"/>
      <c r="D3" s="939"/>
      <c r="E3" s="939"/>
      <c r="F3" s="939"/>
      <c r="G3" s="939"/>
      <c r="H3" s="939"/>
      <c r="I3" s="939"/>
      <c r="J3" s="939"/>
      <c r="K3" s="939"/>
      <c r="L3" s="939"/>
      <c r="M3" s="939"/>
      <c r="N3" s="939"/>
      <c r="O3" s="939"/>
      <c r="P3" s="940"/>
      <c r="Q3" s="416"/>
      <c r="R3" s="416"/>
    </row>
    <row r="4" spans="1:21" s="559" customFormat="1" ht="16.5" thickBot="1" x14ac:dyDescent="0.3">
      <c r="A4" s="941" t="s">
        <v>1358</v>
      </c>
      <c r="B4" s="942"/>
      <c r="C4" s="942"/>
      <c r="D4" s="942"/>
      <c r="E4" s="622">
        <f>'Datos Generales'!C6</f>
        <v>0</v>
      </c>
      <c r="F4" s="622"/>
      <c r="G4" s="622"/>
      <c r="H4" s="622"/>
      <c r="I4" s="622"/>
      <c r="J4" s="622"/>
      <c r="K4" s="622"/>
      <c r="L4" s="624"/>
      <c r="M4" s="624"/>
      <c r="N4" s="624"/>
      <c r="O4" s="624"/>
      <c r="P4" s="625"/>
      <c r="Q4" s="416"/>
      <c r="R4" s="416"/>
    </row>
    <row r="5" spans="1:21" s="248" customFormat="1" ht="16.5" customHeight="1" thickBot="1" x14ac:dyDescent="0.3">
      <c r="A5" s="938" t="s">
        <v>1112</v>
      </c>
      <c r="B5" s="939"/>
      <c r="C5" s="939"/>
      <c r="D5" s="939"/>
      <c r="E5" s="939"/>
      <c r="F5" s="939"/>
      <c r="G5" s="939"/>
      <c r="H5" s="939"/>
      <c r="I5" s="939"/>
      <c r="J5" s="939"/>
      <c r="K5" s="939"/>
      <c r="L5" s="939"/>
      <c r="M5" s="939"/>
      <c r="N5" s="939"/>
      <c r="O5" s="939"/>
      <c r="P5" s="940"/>
    </row>
    <row r="6" spans="1:21" x14ac:dyDescent="0.25">
      <c r="A6" s="248"/>
      <c r="B6" s="252" t="s">
        <v>1</v>
      </c>
      <c r="C6" s="253"/>
      <c r="D6" s="251"/>
      <c r="E6" s="262"/>
      <c r="F6" s="251" t="s">
        <v>128</v>
      </c>
      <c r="G6" s="251"/>
      <c r="H6" s="251"/>
      <c r="I6" s="251"/>
      <c r="J6" s="251"/>
      <c r="K6" s="251"/>
      <c r="L6" s="248"/>
      <c r="M6" s="248"/>
      <c r="N6" s="248"/>
      <c r="O6" s="248"/>
      <c r="P6" s="248"/>
      <c r="Q6" s="248"/>
      <c r="R6" s="248"/>
      <c r="S6" s="248"/>
    </row>
    <row r="7" spans="1:21" ht="15.75" thickBot="1" x14ac:dyDescent="0.3">
      <c r="A7" s="248"/>
      <c r="B7" s="254"/>
      <c r="C7" s="255"/>
      <c r="D7" s="251"/>
      <c r="E7" s="256"/>
      <c r="F7" s="251" t="s">
        <v>129</v>
      </c>
      <c r="G7" s="251"/>
      <c r="H7" s="251"/>
      <c r="I7" s="251"/>
      <c r="J7" s="251"/>
      <c r="K7" s="251"/>
      <c r="L7" s="248"/>
      <c r="M7" s="248"/>
      <c r="N7" s="248"/>
      <c r="O7" s="248"/>
      <c r="P7" s="248"/>
      <c r="Q7" s="248"/>
      <c r="R7" s="248"/>
      <c r="S7" s="248"/>
    </row>
    <row r="8" spans="1:21" ht="15.75" thickBot="1" x14ac:dyDescent="0.3">
      <c r="A8" s="248"/>
      <c r="B8" s="258" t="s">
        <v>1183</v>
      </c>
      <c r="C8" s="265">
        <v>2020</v>
      </c>
      <c r="D8" s="260">
        <f>E42</f>
        <v>0.99999999999999989</v>
      </c>
      <c r="E8" s="267"/>
      <c r="F8" s="251" t="s">
        <v>130</v>
      </c>
      <c r="G8" s="251"/>
      <c r="H8" s="251"/>
      <c r="I8" s="251"/>
      <c r="J8" s="251"/>
      <c r="K8" s="251"/>
      <c r="L8" s="248"/>
      <c r="M8" s="248"/>
      <c r="N8" s="248"/>
      <c r="O8" s="248"/>
      <c r="P8" s="248"/>
      <c r="Q8" s="248"/>
      <c r="R8" s="248"/>
      <c r="S8" s="248"/>
    </row>
    <row r="9" spans="1:21" x14ac:dyDescent="0.25">
      <c r="A9" s="248"/>
      <c r="B9" s="539" t="s">
        <v>1184</v>
      </c>
      <c r="C9" s="307"/>
      <c r="D9" s="251"/>
      <c r="E9" s="251"/>
      <c r="F9" s="251"/>
      <c r="G9" s="251"/>
      <c r="H9" s="251"/>
      <c r="I9" s="251"/>
      <c r="J9" s="251"/>
      <c r="K9" s="251"/>
      <c r="L9" s="248"/>
      <c r="M9" s="248"/>
      <c r="N9" s="248"/>
      <c r="O9" s="248"/>
      <c r="P9" s="248"/>
      <c r="Q9" s="248"/>
      <c r="R9" s="248"/>
      <c r="S9" s="248"/>
    </row>
    <row r="10" spans="1:21" s="416" customFormat="1" x14ac:dyDescent="0.25">
      <c r="A10" s="248"/>
      <c r="B10" s="991" t="s">
        <v>1238</v>
      </c>
      <c r="C10" s="991"/>
      <c r="D10" s="991"/>
      <c r="E10" s="519" t="s">
        <v>1235</v>
      </c>
      <c r="F10" s="998"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999"/>
      <c r="H10" s="999"/>
      <c r="I10" s="999"/>
      <c r="J10" s="999"/>
      <c r="K10" s="999"/>
      <c r="L10" s="999"/>
      <c r="M10" s="999"/>
      <c r="N10" s="999"/>
      <c r="O10" s="999"/>
      <c r="P10" s="999"/>
      <c r="Q10" s="999"/>
      <c r="R10" s="999"/>
      <c r="S10" s="999"/>
      <c r="T10" s="515"/>
      <c r="U10" s="515"/>
    </row>
    <row r="11" spans="1:21" s="416" customFormat="1" ht="14.45" customHeight="1" x14ac:dyDescent="0.25">
      <c r="A11" s="248"/>
      <c r="B11" s="540"/>
      <c r="C11" s="517"/>
      <c r="D11" s="518" t="str">
        <f>IF(E10="SI APLICA","¿El indicador no se reporta por limitaciones de información disponible? ","")</f>
        <v xml:space="preserve">¿El indicador no se reporta por limitaciones de información disponible? </v>
      </c>
      <c r="E11" s="520" t="s">
        <v>1237</v>
      </c>
      <c r="F11" s="992"/>
      <c r="G11" s="993"/>
      <c r="H11" s="993"/>
      <c r="I11" s="993"/>
      <c r="J11" s="993"/>
      <c r="K11" s="993"/>
      <c r="L11" s="993"/>
      <c r="M11" s="993"/>
      <c r="N11" s="993"/>
      <c r="O11" s="993"/>
      <c r="P11" s="993"/>
      <c r="Q11" s="993"/>
      <c r="R11" s="993"/>
      <c r="S11" s="993"/>
    </row>
    <row r="12" spans="1:21" s="416" customFormat="1" ht="23.45" customHeight="1" x14ac:dyDescent="0.25">
      <c r="A12" s="248"/>
      <c r="B12" s="539"/>
      <c r="C12" s="307"/>
      <c r="D12" s="518" t="str">
        <f>IF(E11="SI SE REPORTA","¿Qué programas o proyectos del Plan de Acción están asociados al indicador? ","")</f>
        <v xml:space="preserve">¿Qué programas o proyectos del Plan de Acción están asociados al indicador? </v>
      </c>
      <c r="E12" s="994"/>
      <c r="F12" s="994"/>
      <c r="G12" s="994"/>
      <c r="H12" s="994"/>
      <c r="I12" s="994"/>
      <c r="J12" s="994"/>
      <c r="K12" s="994"/>
      <c r="L12" s="994"/>
      <c r="M12" s="994"/>
      <c r="N12" s="994"/>
      <c r="O12" s="994"/>
      <c r="P12" s="994"/>
      <c r="Q12" s="994"/>
      <c r="R12" s="994"/>
      <c r="S12" s="248"/>
    </row>
    <row r="13" spans="1:21" s="416" customFormat="1" ht="21.95" customHeight="1" x14ac:dyDescent="0.25">
      <c r="A13" s="248"/>
      <c r="B13" s="539"/>
      <c r="C13" s="307"/>
      <c r="D13" s="518" t="s">
        <v>1240</v>
      </c>
      <c r="E13" s="995"/>
      <c r="F13" s="996"/>
      <c r="G13" s="996"/>
      <c r="H13" s="996"/>
      <c r="I13" s="996"/>
      <c r="J13" s="996"/>
      <c r="K13" s="996"/>
      <c r="L13" s="996"/>
      <c r="M13" s="996"/>
      <c r="N13" s="996"/>
      <c r="O13" s="996"/>
      <c r="P13" s="996"/>
      <c r="Q13" s="996"/>
      <c r="R13" s="997"/>
      <c r="S13" s="248"/>
    </row>
    <row r="14" spans="1:21" s="416" customFormat="1" ht="6.95" customHeight="1" thickBot="1" x14ac:dyDescent="0.3">
      <c r="A14" s="248"/>
      <c r="B14" s="539"/>
      <c r="C14" s="307"/>
      <c r="D14" s="251"/>
      <c r="E14" s="251"/>
      <c r="F14" s="251"/>
      <c r="G14" s="251"/>
      <c r="H14" s="251"/>
      <c r="I14" s="251"/>
      <c r="J14" s="251"/>
      <c r="K14" s="251"/>
      <c r="L14" s="248"/>
      <c r="M14" s="248"/>
      <c r="N14" s="248"/>
      <c r="O14" s="248"/>
      <c r="P14" s="248"/>
      <c r="Q14" s="248"/>
      <c r="R14" s="248"/>
      <c r="S14" s="248"/>
    </row>
    <row r="15" spans="1:21" ht="15.75" thickBot="1" x14ac:dyDescent="0.3">
      <c r="A15" s="248"/>
      <c r="B15" s="970" t="s">
        <v>2</v>
      </c>
      <c r="C15" s="271"/>
      <c r="D15" s="952" t="s">
        <v>336</v>
      </c>
      <c r="E15" s="953"/>
      <c r="F15" s="953"/>
      <c r="G15" s="953"/>
      <c r="H15" s="953"/>
      <c r="I15" s="953"/>
      <c r="J15" s="953"/>
      <c r="K15" s="954"/>
      <c r="L15" s="201"/>
      <c r="M15" s="201"/>
      <c r="N15" s="201"/>
      <c r="O15" s="201"/>
      <c r="P15" s="201"/>
      <c r="Q15" s="201"/>
      <c r="R15" s="201"/>
      <c r="S15" s="248"/>
    </row>
    <row r="16" spans="1:21" ht="15.75" thickBot="1" x14ac:dyDescent="0.3">
      <c r="A16" s="248"/>
      <c r="B16" s="971"/>
      <c r="C16" s="320" t="s">
        <v>19</v>
      </c>
      <c r="D16" s="283" t="s">
        <v>253</v>
      </c>
      <c r="E16" s="283" t="s">
        <v>20</v>
      </c>
      <c r="F16" s="283" t="s">
        <v>21</v>
      </c>
      <c r="G16" s="283" t="s">
        <v>22</v>
      </c>
      <c r="H16" s="283" t="s">
        <v>23</v>
      </c>
      <c r="I16" s="283" t="s">
        <v>254</v>
      </c>
      <c r="J16" s="248"/>
      <c r="K16" s="277"/>
      <c r="L16" s="201"/>
      <c r="M16" s="201"/>
      <c r="N16" s="201"/>
      <c r="O16" s="201"/>
      <c r="P16" s="201"/>
      <c r="Q16" s="201"/>
      <c r="R16" s="201"/>
      <c r="S16" s="248"/>
    </row>
    <row r="17" spans="1:19" ht="24.75" thickBot="1" x14ac:dyDescent="0.3">
      <c r="A17" s="248"/>
      <c r="B17" s="971"/>
      <c r="C17" s="541" t="s">
        <v>152</v>
      </c>
      <c r="D17" s="527" t="s">
        <v>1140</v>
      </c>
      <c r="E17" s="7">
        <v>3</v>
      </c>
      <c r="F17" s="7"/>
      <c r="G17" s="7"/>
      <c r="H17" s="7"/>
      <c r="I17" s="286">
        <f>SUM(E17:H17)</f>
        <v>3</v>
      </c>
      <c r="J17" s="248"/>
      <c r="K17" s="277"/>
      <c r="L17" s="201"/>
      <c r="M17" s="201"/>
      <c r="N17" s="201"/>
      <c r="O17" s="201"/>
      <c r="P17" s="201"/>
      <c r="Q17" s="201"/>
      <c r="R17" s="201"/>
      <c r="S17" s="248"/>
    </row>
    <row r="18" spans="1:19" ht="15.75" thickBot="1" x14ac:dyDescent="0.3">
      <c r="A18" s="248"/>
      <c r="B18" s="971"/>
      <c r="C18" s="541" t="s">
        <v>154</v>
      </c>
      <c r="D18" s="527" t="s">
        <v>768</v>
      </c>
      <c r="E18" s="199"/>
      <c r="F18" s="199"/>
      <c r="G18" s="199"/>
      <c r="H18" s="199"/>
      <c r="I18" s="384">
        <f>SUM(E18:H18)</f>
        <v>0</v>
      </c>
      <c r="J18" s="248"/>
      <c r="K18" s="277"/>
      <c r="L18" s="201"/>
      <c r="M18" s="201"/>
      <c r="N18" s="201"/>
      <c r="O18" s="201"/>
      <c r="P18" s="201"/>
      <c r="Q18" s="201"/>
      <c r="R18" s="201"/>
      <c r="S18" s="248"/>
    </row>
    <row r="19" spans="1:19" ht="15.75" thickBot="1" x14ac:dyDescent="0.3">
      <c r="A19" s="248"/>
      <c r="B19" s="971"/>
      <c r="C19" s="541" t="s">
        <v>156</v>
      </c>
      <c r="D19" s="527" t="s">
        <v>825</v>
      </c>
      <c r="E19" s="199"/>
      <c r="F19" s="199"/>
      <c r="G19" s="199"/>
      <c r="H19" s="199"/>
      <c r="I19" s="384">
        <f>SUM(E19:H19)</f>
        <v>0</v>
      </c>
      <c r="J19" s="248"/>
      <c r="K19" s="277"/>
      <c r="L19" s="201"/>
      <c r="M19" s="201"/>
      <c r="N19" s="201"/>
      <c r="O19" s="201"/>
      <c r="P19" s="201"/>
      <c r="Q19" s="201"/>
      <c r="R19" s="201"/>
      <c r="S19" s="248"/>
    </row>
    <row r="20" spans="1:19" x14ac:dyDescent="0.25">
      <c r="A20" s="248"/>
      <c r="B20" s="971"/>
      <c r="C20" s="279"/>
      <c r="D20" s="958"/>
      <c r="E20" s="1003"/>
      <c r="F20" s="1003"/>
      <c r="G20" s="1003"/>
      <c r="H20" s="1003"/>
      <c r="I20" s="1003"/>
      <c r="J20" s="1003"/>
      <c r="K20" s="960"/>
      <c r="L20" s="201"/>
      <c r="M20" s="201"/>
      <c r="N20" s="201"/>
      <c r="O20" s="201"/>
      <c r="P20" s="201"/>
      <c r="Q20" s="201"/>
      <c r="R20" s="201"/>
      <c r="S20" s="248"/>
    </row>
    <row r="21" spans="1:19" ht="15.75" thickBot="1" x14ac:dyDescent="0.3">
      <c r="A21" s="248"/>
      <c r="B21" s="971"/>
      <c r="C21" s="279"/>
      <c r="D21" s="982" t="s">
        <v>1141</v>
      </c>
      <c r="E21" s="983"/>
      <c r="F21" s="983"/>
      <c r="G21" s="983"/>
      <c r="H21" s="983"/>
      <c r="I21" s="983"/>
      <c r="J21" s="983"/>
      <c r="K21" s="984"/>
      <c r="L21" s="201"/>
      <c r="M21" s="201"/>
      <c r="N21" s="201"/>
      <c r="O21" s="201"/>
      <c r="P21" s="201"/>
      <c r="Q21" s="201"/>
      <c r="R21" s="201"/>
      <c r="S21" s="248"/>
    </row>
    <row r="22" spans="1:19" ht="15.75" thickBot="1" x14ac:dyDescent="0.3">
      <c r="A22" s="248"/>
      <c r="B22" s="971"/>
      <c r="C22" s="1050" t="s">
        <v>19</v>
      </c>
      <c r="D22" s="970" t="s">
        <v>270</v>
      </c>
      <c r="E22" s="979" t="s">
        <v>620</v>
      </c>
      <c r="F22" s="981"/>
      <c r="G22" s="979" t="s">
        <v>693</v>
      </c>
      <c r="H22" s="980"/>
      <c r="I22" s="980"/>
      <c r="J22" s="981"/>
      <c r="K22" s="284"/>
      <c r="L22" s="201"/>
      <c r="M22" s="201"/>
      <c r="N22" s="201"/>
      <c r="O22" s="201"/>
      <c r="P22" s="201"/>
      <c r="Q22" s="201"/>
      <c r="R22" s="201"/>
      <c r="S22" s="248"/>
    </row>
    <row r="23" spans="1:19" ht="36.75" thickBot="1" x14ac:dyDescent="0.3">
      <c r="A23" s="248"/>
      <c r="B23" s="971"/>
      <c r="C23" s="1051"/>
      <c r="D23" s="972"/>
      <c r="E23" s="527" t="s">
        <v>621</v>
      </c>
      <c r="F23" s="526" t="s">
        <v>622</v>
      </c>
      <c r="G23" s="527" t="s">
        <v>768</v>
      </c>
      <c r="H23" s="527" t="s">
        <v>344</v>
      </c>
      <c r="I23" s="527" t="s">
        <v>274</v>
      </c>
      <c r="J23" s="527" t="s">
        <v>275</v>
      </c>
      <c r="K23" s="527" t="s">
        <v>55</v>
      </c>
      <c r="L23" s="201"/>
      <c r="M23" s="201"/>
      <c r="N23" s="201"/>
      <c r="O23" s="201"/>
      <c r="P23" s="201"/>
      <c r="Q23" s="201"/>
      <c r="R23" s="201"/>
      <c r="S23" s="248"/>
    </row>
    <row r="24" spans="1:19" ht="15.75" thickBot="1" x14ac:dyDescent="0.3">
      <c r="A24" s="248"/>
      <c r="B24" s="971"/>
      <c r="C24" s="541">
        <v>1</v>
      </c>
      <c r="D24" s="169" t="s">
        <v>2106</v>
      </c>
      <c r="E24" s="32">
        <v>1</v>
      </c>
      <c r="F24" s="32">
        <v>1</v>
      </c>
      <c r="G24" s="199">
        <v>100000000</v>
      </c>
      <c r="H24" s="199">
        <v>100000000</v>
      </c>
      <c r="I24" s="199">
        <v>66185000</v>
      </c>
      <c r="J24" s="199"/>
      <c r="K24" s="199"/>
      <c r="L24" s="201"/>
      <c r="M24" s="201"/>
      <c r="N24" s="201"/>
      <c r="O24" s="201"/>
      <c r="P24" s="201"/>
      <c r="Q24" s="201"/>
      <c r="R24" s="201"/>
      <c r="S24" s="248"/>
    </row>
    <row r="25" spans="1:19" ht="15.75" thickBot="1" x14ac:dyDescent="0.3">
      <c r="A25" s="248"/>
      <c r="B25" s="971"/>
      <c r="C25" s="541">
        <v>2</v>
      </c>
      <c r="D25" s="169" t="s">
        <v>2107</v>
      </c>
      <c r="E25" s="32">
        <v>1</v>
      </c>
      <c r="F25" s="32">
        <v>1</v>
      </c>
      <c r="G25" s="199">
        <v>236085000</v>
      </c>
      <c r="H25" s="199">
        <v>236085000</v>
      </c>
      <c r="I25" s="199">
        <v>106085000</v>
      </c>
      <c r="J25" s="199"/>
      <c r="K25" s="199"/>
      <c r="L25" s="201"/>
      <c r="M25" s="201"/>
      <c r="N25" s="201"/>
      <c r="O25" s="201"/>
      <c r="P25" s="201"/>
      <c r="Q25" s="201"/>
      <c r="R25" s="201"/>
      <c r="S25" s="248"/>
    </row>
    <row r="26" spans="1:19" ht="15.75" thickBot="1" x14ac:dyDescent="0.3">
      <c r="A26" s="248"/>
      <c r="B26" s="971"/>
      <c r="C26" s="541">
        <v>3</v>
      </c>
      <c r="D26" s="169" t="s">
        <v>2108</v>
      </c>
      <c r="E26" s="32">
        <v>1</v>
      </c>
      <c r="F26" s="32">
        <v>1</v>
      </c>
      <c r="G26" s="199">
        <v>150000000</v>
      </c>
      <c r="H26" s="199">
        <v>150000000</v>
      </c>
      <c r="I26" s="199">
        <v>71827340</v>
      </c>
      <c r="J26" s="199"/>
      <c r="K26" s="199"/>
      <c r="L26" s="201"/>
      <c r="M26" s="201"/>
      <c r="N26" s="201"/>
      <c r="O26" s="201"/>
      <c r="P26" s="201"/>
      <c r="Q26" s="201"/>
      <c r="R26" s="201"/>
      <c r="S26" s="248"/>
    </row>
    <row r="27" spans="1:19" ht="15.75" thickBot="1" x14ac:dyDescent="0.3">
      <c r="A27" s="248"/>
      <c r="B27" s="971"/>
      <c r="C27" s="541">
        <v>4</v>
      </c>
      <c r="D27" s="169"/>
      <c r="E27" s="32"/>
      <c r="F27" s="32"/>
      <c r="G27" s="199"/>
      <c r="H27" s="199"/>
      <c r="I27" s="199"/>
      <c r="J27" s="199"/>
      <c r="K27" s="199"/>
      <c r="L27" s="201"/>
      <c r="M27" s="201"/>
      <c r="N27" s="201"/>
      <c r="O27" s="201"/>
      <c r="P27" s="201"/>
      <c r="Q27" s="201"/>
      <c r="R27" s="201"/>
      <c r="S27" s="248"/>
    </row>
    <row r="28" spans="1:19" ht="15.75" thickBot="1" x14ac:dyDescent="0.3">
      <c r="A28" s="248"/>
      <c r="B28" s="971"/>
      <c r="C28" s="541">
        <v>5</v>
      </c>
      <c r="D28" s="169"/>
      <c r="E28" s="32"/>
      <c r="F28" s="32"/>
      <c r="G28" s="199"/>
      <c r="H28" s="199"/>
      <c r="I28" s="199"/>
      <c r="J28" s="199"/>
      <c r="K28" s="199"/>
      <c r="L28" s="201"/>
      <c r="M28" s="201"/>
      <c r="N28" s="201"/>
      <c r="O28" s="201"/>
      <c r="P28" s="201"/>
      <c r="Q28" s="201"/>
      <c r="R28" s="201"/>
      <c r="S28" s="248"/>
    </row>
    <row r="29" spans="1:19" ht="15.75" thickBot="1" x14ac:dyDescent="0.3">
      <c r="A29" s="248"/>
      <c r="B29" s="971"/>
      <c r="C29" s="541">
        <v>6</v>
      </c>
      <c r="D29" s="169"/>
      <c r="E29" s="32"/>
      <c r="F29" s="32"/>
      <c r="G29" s="199"/>
      <c r="H29" s="199"/>
      <c r="I29" s="199"/>
      <c r="J29" s="199"/>
      <c r="K29" s="199"/>
      <c r="L29" s="201"/>
      <c r="M29" s="201"/>
      <c r="N29" s="201"/>
      <c r="O29" s="201"/>
      <c r="P29" s="201"/>
      <c r="Q29" s="201"/>
      <c r="R29" s="201"/>
      <c r="S29" s="248"/>
    </row>
    <row r="30" spans="1:19" ht="15.75" thickBot="1" x14ac:dyDescent="0.3">
      <c r="A30" s="248"/>
      <c r="B30" s="971"/>
      <c r="C30" s="253"/>
      <c r="D30" s="542"/>
      <c r="E30" s="252"/>
      <c r="F30" s="252"/>
      <c r="G30" s="543">
        <f>SUM(G24:G29)</f>
        <v>486085000</v>
      </c>
      <c r="H30" s="543">
        <f>SUM(H24:H29)</f>
        <v>486085000</v>
      </c>
      <c r="I30" s="543">
        <f>SUM(I24:I29)</f>
        <v>244097340</v>
      </c>
      <c r="J30" s="543">
        <f>SUM(J24:J29)</f>
        <v>0</v>
      </c>
      <c r="K30" s="199"/>
      <c r="L30" s="201"/>
      <c r="M30" s="201"/>
      <c r="N30" s="201"/>
      <c r="O30" s="201"/>
      <c r="P30" s="201"/>
      <c r="Q30" s="201"/>
      <c r="R30" s="201"/>
      <c r="S30" s="248"/>
    </row>
    <row r="31" spans="1:19" x14ac:dyDescent="0.25">
      <c r="A31" s="248"/>
      <c r="B31" s="971"/>
      <c r="C31" s="279"/>
      <c r="D31" s="958" t="s">
        <v>827</v>
      </c>
      <c r="E31" s="1003"/>
      <c r="F31" s="1003"/>
      <c r="G31" s="1003"/>
      <c r="H31" s="1003"/>
      <c r="I31" s="1003"/>
      <c r="J31" s="1003"/>
      <c r="K31" s="960"/>
      <c r="L31" s="201"/>
      <c r="M31" s="201"/>
      <c r="N31" s="201"/>
      <c r="O31" s="201"/>
      <c r="P31" s="201"/>
      <c r="Q31" s="201"/>
      <c r="R31" s="201"/>
      <c r="S31" s="248"/>
    </row>
    <row r="32" spans="1:19" ht="15.75" thickBot="1" x14ac:dyDescent="0.3">
      <c r="A32" s="248"/>
      <c r="B32" s="971"/>
      <c r="C32" s="279"/>
      <c r="D32" s="958" t="s">
        <v>1142</v>
      </c>
      <c r="E32" s="1003"/>
      <c r="F32" s="1003"/>
      <c r="G32" s="1003"/>
      <c r="H32" s="1003"/>
      <c r="I32" s="1003"/>
      <c r="J32" s="1003"/>
      <c r="K32" s="960"/>
      <c r="L32" s="201"/>
      <c r="M32" s="201"/>
      <c r="N32" s="201"/>
      <c r="O32" s="201"/>
      <c r="P32" s="201"/>
      <c r="Q32" s="201"/>
      <c r="R32" s="201"/>
      <c r="S32" s="248"/>
    </row>
    <row r="33" spans="1:19" ht="15.75" thickBot="1" x14ac:dyDescent="0.3">
      <c r="A33" s="248"/>
      <c r="B33" s="971"/>
      <c r="C33" s="1050" t="s">
        <v>19</v>
      </c>
      <c r="D33" s="1202" t="s">
        <v>697</v>
      </c>
      <c r="E33" s="283" t="s">
        <v>829</v>
      </c>
      <c r="F33" s="1193" t="s">
        <v>698</v>
      </c>
      <c r="G33" s="1194"/>
      <c r="H33" s="526"/>
      <c r="I33" s="251"/>
      <c r="J33" s="248"/>
      <c r="K33" s="277"/>
      <c r="L33" s="201"/>
      <c r="M33" s="201"/>
      <c r="N33" s="201"/>
      <c r="O33" s="201"/>
      <c r="P33" s="201"/>
      <c r="Q33" s="201"/>
      <c r="R33" s="201"/>
      <c r="S33" s="248"/>
    </row>
    <row r="34" spans="1:19" x14ac:dyDescent="0.25">
      <c r="A34" s="248"/>
      <c r="B34" s="971"/>
      <c r="C34" s="1201"/>
      <c r="D34" s="1203"/>
      <c r="E34" s="970" t="s">
        <v>1143</v>
      </c>
      <c r="F34" s="970" t="s">
        <v>699</v>
      </c>
      <c r="G34" s="525" t="s">
        <v>700</v>
      </c>
      <c r="H34" s="970" t="s">
        <v>55</v>
      </c>
      <c r="I34" s="251"/>
      <c r="J34" s="248"/>
      <c r="K34" s="277"/>
      <c r="L34" s="201"/>
      <c r="M34" s="201"/>
      <c r="N34" s="201"/>
      <c r="O34" s="201"/>
      <c r="P34" s="201"/>
      <c r="Q34" s="201"/>
      <c r="R34" s="201"/>
      <c r="S34" s="248"/>
    </row>
    <row r="35" spans="1:19" ht="24.75" thickBot="1" x14ac:dyDescent="0.3">
      <c r="A35" s="248"/>
      <c r="B35" s="971"/>
      <c r="C35" s="1051"/>
      <c r="D35" s="1204"/>
      <c r="E35" s="972"/>
      <c r="F35" s="972"/>
      <c r="G35" s="527" t="s">
        <v>695</v>
      </c>
      <c r="H35" s="972"/>
      <c r="I35" s="251"/>
      <c r="J35" s="248"/>
      <c r="K35" s="277"/>
      <c r="L35" s="201"/>
      <c r="M35" s="201"/>
      <c r="N35" s="201"/>
      <c r="O35" s="201"/>
      <c r="P35" s="201"/>
      <c r="Q35" s="201"/>
      <c r="R35" s="201"/>
      <c r="S35" s="248"/>
    </row>
    <row r="36" spans="1:19" ht="15.75" thickBot="1" x14ac:dyDescent="0.3">
      <c r="A36" s="248"/>
      <c r="B36" s="971"/>
      <c r="C36" s="528">
        <v>1</v>
      </c>
      <c r="D36" s="166">
        <v>0.3</v>
      </c>
      <c r="E36" s="371">
        <f>+F24</f>
        <v>1</v>
      </c>
      <c r="F36" s="544">
        <f>IFERROR(I24/H24,0)</f>
        <v>0.66185000000000005</v>
      </c>
      <c r="G36" s="544">
        <f>IFERROR(J24/I24,0)</f>
        <v>0</v>
      </c>
      <c r="H36" s="31"/>
      <c r="I36" s="251"/>
      <c r="J36" s="545"/>
      <c r="K36" s="277"/>
      <c r="L36" s="201"/>
      <c r="M36" s="201"/>
      <c r="N36" s="201"/>
      <c r="O36" s="201"/>
      <c r="P36" s="201"/>
      <c r="Q36" s="201"/>
      <c r="R36" s="201"/>
      <c r="S36" s="248"/>
    </row>
    <row r="37" spans="1:19" ht="15.75" thickBot="1" x14ac:dyDescent="0.3">
      <c r="A37" s="248"/>
      <c r="B37" s="971"/>
      <c r="C37" s="528">
        <v>2</v>
      </c>
      <c r="D37" s="166">
        <v>0.6</v>
      </c>
      <c r="E37" s="371">
        <f>+F25</f>
        <v>1</v>
      </c>
      <c r="F37" s="544">
        <f>IFERROR(I25/H25,0)</f>
        <v>0.44935086939026198</v>
      </c>
      <c r="G37" s="544">
        <f t="shared" ref="G37:G42" si="0">IFERROR(J25/I25,0)</f>
        <v>0</v>
      </c>
      <c r="H37" s="31"/>
      <c r="I37" s="251"/>
      <c r="J37" s="248"/>
      <c r="K37" s="277"/>
      <c r="L37" s="201"/>
      <c r="M37" s="201"/>
      <c r="N37" s="201"/>
      <c r="O37" s="201"/>
      <c r="P37" s="201"/>
      <c r="Q37" s="201"/>
      <c r="R37" s="201"/>
      <c r="S37" s="248"/>
    </row>
    <row r="38" spans="1:19" ht="15.75" thickBot="1" x14ac:dyDescent="0.3">
      <c r="A38" s="248"/>
      <c r="B38" s="971"/>
      <c r="C38" s="528">
        <v>3</v>
      </c>
      <c r="D38" s="166">
        <v>0.1</v>
      </c>
      <c r="E38" s="371">
        <v>1</v>
      </c>
      <c r="F38" s="544">
        <v>0.8</v>
      </c>
      <c r="G38" s="544">
        <f t="shared" si="0"/>
        <v>0</v>
      </c>
      <c r="H38" s="31"/>
      <c r="I38" s="251"/>
      <c r="J38" s="248"/>
      <c r="K38" s="277"/>
      <c r="L38" s="201"/>
      <c r="M38" s="201"/>
      <c r="N38" s="201"/>
      <c r="O38" s="201"/>
      <c r="P38" s="201"/>
      <c r="Q38" s="201"/>
      <c r="R38" s="201"/>
      <c r="S38" s="248"/>
    </row>
    <row r="39" spans="1:19" ht="15.75" thickBot="1" x14ac:dyDescent="0.3">
      <c r="A39" s="248"/>
      <c r="B39" s="971"/>
      <c r="C39" s="528">
        <v>4</v>
      </c>
      <c r="D39" s="166"/>
      <c r="E39" s="371">
        <f>+F27</f>
        <v>0</v>
      </c>
      <c r="F39" s="544">
        <f>IFERROR(I27/H27,0)</f>
        <v>0</v>
      </c>
      <c r="G39" s="544">
        <f t="shared" si="0"/>
        <v>0</v>
      </c>
      <c r="H39" s="31"/>
      <c r="I39" s="251"/>
      <c r="J39" s="248"/>
      <c r="K39" s="277"/>
      <c r="L39" s="201"/>
      <c r="M39" s="201"/>
      <c r="N39" s="201"/>
      <c r="O39" s="201"/>
      <c r="P39" s="201"/>
      <c r="Q39" s="201"/>
      <c r="R39" s="201"/>
      <c r="S39" s="248"/>
    </row>
    <row r="40" spans="1:19" ht="15.75" thickBot="1" x14ac:dyDescent="0.3">
      <c r="A40" s="248"/>
      <c r="B40" s="971"/>
      <c r="C40" s="528">
        <v>5</v>
      </c>
      <c r="D40" s="166"/>
      <c r="E40" s="371">
        <f>+F28</f>
        <v>0</v>
      </c>
      <c r="F40" s="544">
        <f>IFERROR(I28/H28,0)</f>
        <v>0</v>
      </c>
      <c r="G40" s="544">
        <f t="shared" si="0"/>
        <v>0</v>
      </c>
      <c r="H40" s="31"/>
      <c r="I40" s="251"/>
      <c r="J40" s="248"/>
      <c r="K40" s="277"/>
      <c r="L40" s="201"/>
      <c r="M40" s="201"/>
      <c r="N40" s="201"/>
      <c r="O40" s="201"/>
      <c r="P40" s="201"/>
      <c r="Q40" s="201"/>
      <c r="R40" s="201"/>
      <c r="S40" s="248"/>
    </row>
    <row r="41" spans="1:19" ht="15.75" thickBot="1" x14ac:dyDescent="0.3">
      <c r="A41" s="248"/>
      <c r="B41" s="971"/>
      <c r="C41" s="528">
        <v>6</v>
      </c>
      <c r="D41" s="166"/>
      <c r="E41" s="371">
        <f>+F29</f>
        <v>0</v>
      </c>
      <c r="F41" s="544">
        <f>IFERROR(I29/H29,0)</f>
        <v>0</v>
      </c>
      <c r="G41" s="544">
        <f t="shared" si="0"/>
        <v>0</v>
      </c>
      <c r="H41" s="31"/>
      <c r="I41" s="251"/>
      <c r="J41" s="248"/>
      <c r="K41" s="277"/>
      <c r="L41" s="201"/>
      <c r="M41" s="201"/>
      <c r="N41" s="201"/>
      <c r="O41" s="201"/>
      <c r="P41" s="201"/>
      <c r="Q41" s="201"/>
      <c r="R41" s="201"/>
      <c r="S41" s="248"/>
    </row>
    <row r="42" spans="1:19" ht="15.75" thickBot="1" x14ac:dyDescent="0.3">
      <c r="A42" s="248"/>
      <c r="B42" s="972"/>
      <c r="C42" s="528"/>
      <c r="D42" s="167">
        <f>+Formulas!D31</f>
        <v>0.99999999999999989</v>
      </c>
      <c r="E42" s="546">
        <f>+D36*E36+D37*E37+D38*E38+D39*E39+D40*E40+D41*E41</f>
        <v>0.99999999999999989</v>
      </c>
      <c r="F42" s="546">
        <f>+D36*F36+D37*F37+D38*F38+D39*F39+D40*F40+D41*F41</f>
        <v>0.54816552163415722</v>
      </c>
      <c r="G42" s="544">
        <f t="shared" si="0"/>
        <v>0</v>
      </c>
      <c r="H42" s="31"/>
      <c r="I42" s="547"/>
      <c r="J42" s="248"/>
      <c r="K42" s="329"/>
      <c r="L42" s="201"/>
      <c r="M42" s="201" t="s">
        <v>1192</v>
      </c>
      <c r="N42" s="201"/>
      <c r="O42" s="201"/>
      <c r="P42" s="201"/>
      <c r="Q42" s="201"/>
      <c r="R42" s="201"/>
      <c r="S42" s="248"/>
    </row>
    <row r="43" spans="1:19" ht="24" customHeight="1" thickBot="1" x14ac:dyDescent="0.3">
      <c r="B43" s="190" t="s">
        <v>34</v>
      </c>
      <c r="C43" s="87"/>
      <c r="D43" s="1195" t="s">
        <v>1144</v>
      </c>
      <c r="E43" s="1196"/>
      <c r="F43" s="1196"/>
      <c r="G43" s="1196"/>
      <c r="H43" s="1196"/>
      <c r="I43" s="1196"/>
      <c r="J43" s="1196"/>
      <c r="K43" s="1197"/>
      <c r="L43" s="201"/>
      <c r="M43" s="201"/>
      <c r="N43" s="201"/>
      <c r="O43" s="201"/>
      <c r="P43" s="201"/>
      <c r="Q43" s="201"/>
      <c r="R43" s="201"/>
    </row>
    <row r="44" spans="1:19" ht="36.75" thickBot="1" x14ac:dyDescent="0.3">
      <c r="B44" s="190" t="s">
        <v>36</v>
      </c>
      <c r="C44" s="87"/>
      <c r="D44" s="1195" t="s">
        <v>346</v>
      </c>
      <c r="E44" s="1196"/>
      <c r="F44" s="1196"/>
      <c r="G44" s="1196"/>
      <c r="H44" s="1196"/>
      <c r="I44" s="1196"/>
      <c r="J44" s="1196"/>
      <c r="K44" s="1197"/>
      <c r="L44" s="201"/>
      <c r="M44" s="201"/>
      <c r="N44" s="201"/>
      <c r="O44" s="201"/>
      <c r="P44" s="201"/>
      <c r="Q44" s="201"/>
      <c r="R44" s="201"/>
    </row>
    <row r="45" spans="1:19" ht="15.75" thickBot="1" x14ac:dyDescent="0.3">
      <c r="B45" s="8"/>
      <c r="C45" s="82"/>
      <c r="D45" s="19"/>
      <c r="E45" s="19"/>
      <c r="F45" s="19"/>
      <c r="G45" s="19"/>
      <c r="H45" s="19"/>
      <c r="I45" s="19"/>
      <c r="J45" s="19"/>
      <c r="K45" s="19"/>
      <c r="L45" s="201"/>
      <c r="M45" s="201"/>
      <c r="N45" s="201"/>
      <c r="O45" s="201"/>
      <c r="P45" s="201"/>
      <c r="Q45" s="201"/>
      <c r="R45" s="201"/>
    </row>
    <row r="46" spans="1:19" ht="24" customHeight="1" thickBot="1" x14ac:dyDescent="0.3">
      <c r="B46" s="1198" t="s">
        <v>38</v>
      </c>
      <c r="C46" s="1199"/>
      <c r="D46" s="1199"/>
      <c r="E46" s="1200"/>
      <c r="F46" s="19"/>
      <c r="G46" s="19"/>
      <c r="H46" s="19"/>
      <c r="I46" s="19"/>
      <c r="J46" s="19"/>
      <c r="K46" s="19"/>
      <c r="L46" s="201"/>
      <c r="M46" s="201"/>
      <c r="N46" s="201"/>
      <c r="O46" s="201"/>
      <c r="P46" s="201"/>
      <c r="Q46" s="201"/>
      <c r="R46" s="201"/>
    </row>
    <row r="47" spans="1:19" ht="15.75" thickBot="1" x14ac:dyDescent="0.3">
      <c r="B47" s="1190">
        <v>1</v>
      </c>
      <c r="C47" s="83"/>
      <c r="D47" s="34" t="s">
        <v>39</v>
      </c>
      <c r="E47" s="169" t="s">
        <v>2068</v>
      </c>
      <c r="F47" s="19"/>
      <c r="G47" s="19"/>
      <c r="H47" s="19"/>
      <c r="I47" s="19"/>
      <c r="J47" s="19"/>
      <c r="K47" s="19"/>
      <c r="L47" s="201"/>
      <c r="M47" s="201"/>
      <c r="N47" s="201"/>
      <c r="O47" s="201"/>
      <c r="P47" s="201"/>
      <c r="Q47" s="201"/>
      <c r="R47" s="201"/>
    </row>
    <row r="48" spans="1:19" ht="15.75" thickBot="1" x14ac:dyDescent="0.3">
      <c r="B48" s="1191"/>
      <c r="C48" s="83"/>
      <c r="D48" s="192" t="s">
        <v>40</v>
      </c>
      <c r="E48" s="169" t="s">
        <v>2109</v>
      </c>
      <c r="F48" s="19"/>
      <c r="G48" s="19"/>
      <c r="H48" s="19"/>
      <c r="I48" s="19"/>
      <c r="J48" s="19"/>
      <c r="K48" s="19"/>
      <c r="L48" s="201"/>
      <c r="M48" s="201"/>
      <c r="N48" s="201"/>
      <c r="O48" s="201"/>
      <c r="P48" s="201"/>
      <c r="Q48" s="201"/>
      <c r="R48" s="201"/>
    </row>
    <row r="49" spans="2:18" ht="15.75" thickBot="1" x14ac:dyDescent="0.3">
      <c r="B49" s="1191"/>
      <c r="C49" s="83"/>
      <c r="D49" s="192" t="s">
        <v>41</v>
      </c>
      <c r="E49" s="169" t="s">
        <v>2004</v>
      </c>
      <c r="F49" s="19"/>
      <c r="G49" s="19"/>
      <c r="H49" s="19"/>
      <c r="I49" s="19"/>
      <c r="J49" s="19"/>
      <c r="K49" s="19"/>
      <c r="L49" s="201"/>
      <c r="M49" s="201"/>
      <c r="N49" s="201"/>
      <c r="O49" s="201"/>
      <c r="P49" s="201"/>
      <c r="Q49" s="201"/>
      <c r="R49" s="201"/>
    </row>
    <row r="50" spans="2:18" ht="15.75" thickBot="1" x14ac:dyDescent="0.3">
      <c r="B50" s="1191"/>
      <c r="C50" s="83"/>
      <c r="D50" s="192" t="s">
        <v>42</v>
      </c>
      <c r="E50" s="169" t="s">
        <v>1992</v>
      </c>
      <c r="F50" s="19"/>
      <c r="G50" s="19"/>
      <c r="H50" s="19"/>
      <c r="I50" s="19"/>
      <c r="J50" s="19"/>
      <c r="K50" s="19"/>
      <c r="L50" s="201"/>
      <c r="M50" s="201"/>
      <c r="N50" s="201"/>
      <c r="O50" s="201"/>
      <c r="P50" s="201"/>
      <c r="Q50" s="201"/>
      <c r="R50" s="201"/>
    </row>
    <row r="51" spans="2:18" ht="15.75" thickBot="1" x14ac:dyDescent="0.3">
      <c r="B51" s="1191"/>
      <c r="C51" s="83"/>
      <c r="D51" s="192" t="s">
        <v>43</v>
      </c>
      <c r="E51" s="846" t="s">
        <v>2005</v>
      </c>
      <c r="F51" s="19"/>
      <c r="G51" s="19"/>
      <c r="H51" s="19"/>
      <c r="I51" s="19"/>
      <c r="J51" s="19"/>
      <c r="K51" s="19"/>
      <c r="L51" s="201"/>
      <c r="M51" s="201"/>
      <c r="N51" s="201"/>
      <c r="O51" s="201"/>
      <c r="P51" s="201"/>
      <c r="Q51" s="201"/>
      <c r="R51" s="201"/>
    </row>
    <row r="52" spans="2:18" ht="15.75" thickBot="1" x14ac:dyDescent="0.3">
      <c r="B52" s="1191"/>
      <c r="C52" s="83"/>
      <c r="D52" s="192" t="s">
        <v>44</v>
      </c>
      <c r="E52" s="169">
        <v>5748960</v>
      </c>
      <c r="F52" s="19"/>
      <c r="G52" s="19"/>
      <c r="H52" s="19"/>
      <c r="I52" s="19"/>
      <c r="J52" s="19"/>
      <c r="K52" s="19"/>
      <c r="L52" s="201"/>
      <c r="M52" s="201"/>
      <c r="N52" s="201"/>
      <c r="O52" s="201"/>
      <c r="P52" s="201"/>
      <c r="Q52" s="201"/>
      <c r="R52" s="201"/>
    </row>
    <row r="53" spans="2:18" ht="15.75" thickBot="1" x14ac:dyDescent="0.3">
      <c r="B53" s="1192"/>
      <c r="C53" s="9"/>
      <c r="D53" s="192" t="s">
        <v>45</v>
      </c>
      <c r="E53" s="169" t="s">
        <v>2006</v>
      </c>
      <c r="F53" s="19"/>
      <c r="G53" s="19"/>
      <c r="H53" s="19"/>
      <c r="I53" s="19"/>
      <c r="J53" s="19"/>
      <c r="K53" s="19"/>
      <c r="L53" s="201"/>
      <c r="M53" s="201"/>
      <c r="N53" s="201"/>
      <c r="O53" s="201"/>
      <c r="P53" s="201"/>
      <c r="Q53" s="201"/>
      <c r="R53" s="201"/>
    </row>
    <row r="54" spans="2:18" ht="15.75" thickBot="1" x14ac:dyDescent="0.3">
      <c r="B54" s="8"/>
      <c r="C54" s="82"/>
      <c r="D54" s="19"/>
      <c r="E54" s="19"/>
      <c r="F54" s="19"/>
      <c r="G54" s="19"/>
      <c r="H54" s="19"/>
      <c r="I54" s="19"/>
      <c r="J54" s="19"/>
      <c r="K54" s="19"/>
      <c r="L54" s="201"/>
      <c r="M54" s="201"/>
      <c r="N54" s="201"/>
      <c r="O54" s="201"/>
      <c r="P54" s="201"/>
      <c r="Q54" s="201"/>
      <c r="R54" s="201"/>
    </row>
    <row r="55" spans="2:18" ht="15.75" thickBot="1" x14ac:dyDescent="0.3">
      <c r="B55" s="1198" t="s">
        <v>46</v>
      </c>
      <c r="C55" s="1199"/>
      <c r="D55" s="1199"/>
      <c r="E55" s="1200"/>
      <c r="F55" s="19"/>
      <c r="G55" s="19"/>
      <c r="H55" s="19"/>
      <c r="I55" s="19"/>
      <c r="J55" s="19"/>
      <c r="K55" s="19"/>
      <c r="L55" s="201"/>
      <c r="M55" s="201"/>
      <c r="N55" s="201"/>
      <c r="O55" s="201"/>
      <c r="P55" s="201"/>
      <c r="Q55" s="201"/>
      <c r="R55" s="201"/>
    </row>
    <row r="56" spans="2:18" ht="15.75" thickBot="1" x14ac:dyDescent="0.3">
      <c r="B56" s="1190">
        <v>1</v>
      </c>
      <c r="C56" s="83"/>
      <c r="D56" s="34" t="s">
        <v>39</v>
      </c>
      <c r="E56" s="29" t="s">
        <v>47</v>
      </c>
      <c r="F56" s="19"/>
      <c r="G56" s="19"/>
      <c r="H56" s="19"/>
      <c r="I56" s="19"/>
      <c r="J56" s="19"/>
      <c r="K56" s="19"/>
      <c r="L56" s="201"/>
      <c r="M56" s="201"/>
      <c r="N56" s="201"/>
      <c r="O56" s="201"/>
      <c r="P56" s="201"/>
      <c r="Q56" s="201"/>
      <c r="R56" s="201"/>
    </row>
    <row r="57" spans="2:18" ht="15.75" thickBot="1" x14ac:dyDescent="0.3">
      <c r="B57" s="1191"/>
      <c r="C57" s="83"/>
      <c r="D57" s="192" t="s">
        <v>40</v>
      </c>
      <c r="E57" s="29" t="s">
        <v>48</v>
      </c>
      <c r="F57" s="19"/>
      <c r="G57" s="19"/>
      <c r="H57" s="19"/>
      <c r="I57" s="19"/>
      <c r="J57" s="19"/>
      <c r="K57" s="19"/>
      <c r="L57" s="201"/>
      <c r="M57" s="201"/>
      <c r="N57" s="201"/>
      <c r="O57" s="201"/>
      <c r="P57" s="201"/>
      <c r="Q57" s="201"/>
      <c r="R57" s="201"/>
    </row>
    <row r="58" spans="2:18" ht="15.75" thickBot="1" x14ac:dyDescent="0.3">
      <c r="B58" s="1191"/>
      <c r="C58" s="83"/>
      <c r="D58" s="192" t="s">
        <v>41</v>
      </c>
      <c r="E58" s="174"/>
      <c r="F58" s="19"/>
      <c r="G58" s="19"/>
      <c r="H58" s="19"/>
      <c r="I58" s="19"/>
      <c r="J58" s="19"/>
      <c r="K58" s="19"/>
      <c r="L58" s="201"/>
      <c r="M58" s="201"/>
      <c r="N58" s="201"/>
      <c r="O58" s="201"/>
      <c r="P58" s="201"/>
      <c r="Q58" s="201"/>
      <c r="R58" s="201"/>
    </row>
    <row r="59" spans="2:18" ht="15.75" thickBot="1" x14ac:dyDescent="0.3">
      <c r="B59" s="1191"/>
      <c r="C59" s="83"/>
      <c r="D59" s="192" t="s">
        <v>42</v>
      </c>
      <c r="E59" s="174"/>
      <c r="F59" s="19"/>
      <c r="G59" s="19"/>
      <c r="H59" s="19"/>
      <c r="I59" s="19"/>
      <c r="J59" s="19"/>
      <c r="K59" s="19"/>
      <c r="L59" s="201"/>
      <c r="M59" s="201"/>
      <c r="N59" s="201"/>
      <c r="O59" s="201"/>
      <c r="P59" s="201"/>
      <c r="Q59" s="201"/>
      <c r="R59" s="201"/>
    </row>
    <row r="60" spans="2:18" ht="15.75" thickBot="1" x14ac:dyDescent="0.3">
      <c r="B60" s="1191"/>
      <c r="C60" s="83"/>
      <c r="D60" s="192" t="s">
        <v>43</v>
      </c>
      <c r="E60" s="174"/>
      <c r="F60" s="19"/>
      <c r="G60" s="19"/>
      <c r="H60" s="19"/>
      <c r="I60" s="19"/>
      <c r="J60" s="19"/>
      <c r="K60" s="19"/>
      <c r="L60" s="201"/>
      <c r="M60" s="201"/>
      <c r="N60" s="201"/>
      <c r="O60" s="201"/>
      <c r="P60" s="201"/>
      <c r="Q60" s="201"/>
      <c r="R60" s="201"/>
    </row>
    <row r="61" spans="2:18" ht="15.75" thickBot="1" x14ac:dyDescent="0.3">
      <c r="B61" s="1191"/>
      <c r="C61" s="83"/>
      <c r="D61" s="192" t="s">
        <v>44</v>
      </c>
      <c r="E61" s="174"/>
      <c r="F61" s="19"/>
      <c r="G61" s="19"/>
      <c r="H61" s="19"/>
      <c r="I61" s="19"/>
      <c r="J61" s="19"/>
      <c r="K61" s="19"/>
      <c r="L61" s="201"/>
      <c r="M61" s="201"/>
      <c r="N61" s="201"/>
      <c r="O61" s="201"/>
      <c r="P61" s="201"/>
      <c r="Q61" s="201"/>
      <c r="R61" s="201"/>
    </row>
    <row r="62" spans="2:18" ht="15.75" thickBot="1" x14ac:dyDescent="0.3">
      <c r="B62" s="1192"/>
      <c r="C62" s="9"/>
      <c r="D62" s="192" t="s">
        <v>45</v>
      </c>
      <c r="E62" s="174"/>
      <c r="F62" s="19"/>
      <c r="G62" s="19"/>
      <c r="H62" s="19"/>
      <c r="I62" s="19"/>
      <c r="J62" s="19"/>
      <c r="K62" s="19"/>
      <c r="L62" s="201"/>
      <c r="M62" s="201"/>
      <c r="N62" s="201"/>
      <c r="O62" s="201"/>
      <c r="P62" s="201"/>
      <c r="Q62" s="201"/>
      <c r="R62" s="201"/>
    </row>
    <row r="63" spans="2:18" ht="15.75" thickBot="1" x14ac:dyDescent="0.3">
      <c r="B63" s="8"/>
      <c r="C63" s="82"/>
      <c r="D63" s="19"/>
      <c r="E63" s="19"/>
      <c r="F63" s="19"/>
      <c r="G63" s="19"/>
      <c r="H63" s="19"/>
      <c r="I63" s="19"/>
      <c r="J63" s="19"/>
      <c r="K63" s="19"/>
      <c r="L63" s="201"/>
      <c r="M63" s="201"/>
      <c r="N63" s="201"/>
      <c r="O63" s="201"/>
      <c r="P63" s="201"/>
      <c r="Q63" s="201"/>
      <c r="R63" s="201"/>
    </row>
    <row r="64" spans="2:18" ht="15" customHeight="1" thickBot="1" x14ac:dyDescent="0.3">
      <c r="B64" s="193" t="s">
        <v>49</v>
      </c>
      <c r="C64" s="194"/>
      <c r="D64" s="194"/>
      <c r="E64" s="195"/>
      <c r="F64" s="201"/>
      <c r="G64" s="19"/>
      <c r="H64" s="19"/>
      <c r="I64" s="19"/>
      <c r="J64" s="19"/>
      <c r="K64" s="19"/>
      <c r="L64" s="201"/>
      <c r="M64" s="201"/>
      <c r="N64" s="201"/>
      <c r="O64" s="201"/>
      <c r="P64" s="201"/>
      <c r="Q64" s="201"/>
      <c r="R64" s="201"/>
    </row>
    <row r="65" spans="2:18" ht="24.75" thickBot="1" x14ac:dyDescent="0.3">
      <c r="B65" s="190" t="s">
        <v>50</v>
      </c>
      <c r="C65" s="192" t="s">
        <v>51</v>
      </c>
      <c r="D65" s="192" t="s">
        <v>52</v>
      </c>
      <c r="E65" s="192" t="s">
        <v>53</v>
      </c>
      <c r="F65" s="19"/>
      <c r="G65" s="19"/>
      <c r="H65" s="19"/>
      <c r="I65" s="19"/>
      <c r="J65" s="19"/>
      <c r="K65" s="201"/>
      <c r="L65" s="201"/>
      <c r="M65" s="201"/>
      <c r="N65" s="201"/>
      <c r="O65" s="201"/>
      <c r="P65" s="201"/>
      <c r="Q65" s="201"/>
      <c r="R65" s="201"/>
    </row>
    <row r="66" spans="2:18" ht="60.75" thickBot="1" x14ac:dyDescent="0.3">
      <c r="B66" s="36">
        <v>42401</v>
      </c>
      <c r="C66" s="192">
        <v>0.01</v>
      </c>
      <c r="D66" s="186" t="s">
        <v>1145</v>
      </c>
      <c r="E66" s="192"/>
      <c r="F66" s="19"/>
      <c r="G66" s="19"/>
      <c r="H66" s="19"/>
      <c r="I66" s="19"/>
      <c r="J66" s="19"/>
      <c r="K66" s="201"/>
      <c r="L66" s="201"/>
      <c r="M66" s="201"/>
      <c r="N66" s="201"/>
      <c r="O66" s="201"/>
      <c r="P66" s="201"/>
      <c r="Q66" s="201"/>
      <c r="R66" s="201"/>
    </row>
    <row r="67" spans="2:18" ht="15.75" thickBot="1" x14ac:dyDescent="0.3">
      <c r="B67" s="10"/>
      <c r="C67" s="84"/>
      <c r="D67" s="19"/>
      <c r="E67" s="19"/>
      <c r="F67" s="19"/>
      <c r="G67" s="19"/>
      <c r="H67" s="19"/>
      <c r="I67" s="19"/>
      <c r="J67" s="19"/>
      <c r="K67" s="19"/>
      <c r="L67" s="201"/>
      <c r="M67" s="201"/>
      <c r="N67" s="201"/>
      <c r="O67" s="201"/>
      <c r="P67" s="201"/>
      <c r="Q67" s="201"/>
      <c r="R67" s="201"/>
    </row>
    <row r="68" spans="2:18" ht="24.75" thickBot="1" x14ac:dyDescent="0.3">
      <c r="B68" s="510" t="s">
        <v>55</v>
      </c>
      <c r="C68" s="85"/>
      <c r="D68" s="19"/>
      <c r="E68" s="19"/>
      <c r="F68" s="19"/>
      <c r="G68" s="19"/>
      <c r="H68" s="19"/>
      <c r="I68" s="19"/>
      <c r="J68" s="19"/>
      <c r="K68" s="19"/>
      <c r="L68" s="201"/>
      <c r="M68" s="201"/>
      <c r="N68" s="201"/>
      <c r="O68" s="201"/>
      <c r="P68" s="201"/>
      <c r="Q68" s="201"/>
      <c r="R68" s="201"/>
    </row>
    <row r="69" spans="2:18" x14ac:dyDescent="0.25">
      <c r="B69" s="1159"/>
      <c r="C69" s="1160"/>
      <c r="D69" s="1160"/>
      <c r="E69" s="1160"/>
      <c r="F69" s="1160"/>
      <c r="G69" s="1161"/>
      <c r="H69" s="19"/>
      <c r="I69" s="19"/>
      <c r="J69" s="19"/>
      <c r="K69" s="19"/>
      <c r="L69" s="201"/>
      <c r="M69" s="201"/>
      <c r="N69" s="201"/>
      <c r="O69" s="201"/>
      <c r="P69" s="201"/>
      <c r="Q69" s="201"/>
      <c r="R69" s="201"/>
    </row>
    <row r="70" spans="2:18" ht="15.75" thickBot="1" x14ac:dyDescent="0.3">
      <c r="B70" s="1162"/>
      <c r="C70" s="1163"/>
      <c r="D70" s="1163"/>
      <c r="E70" s="1163"/>
      <c r="F70" s="1163"/>
      <c r="G70" s="1164"/>
      <c r="H70" s="19"/>
      <c r="I70" s="19"/>
      <c r="J70" s="19"/>
      <c r="K70" s="19"/>
      <c r="L70" s="201"/>
      <c r="M70" s="201"/>
      <c r="N70" s="201"/>
      <c r="O70" s="201"/>
      <c r="P70" s="201"/>
      <c r="Q70" s="201"/>
      <c r="R70" s="201"/>
    </row>
    <row r="71" spans="2:18" x14ac:dyDescent="0.25">
      <c r="B71" s="8"/>
      <c r="C71" s="82"/>
      <c r="D71" s="19"/>
      <c r="E71" s="19"/>
      <c r="F71" s="19"/>
      <c r="G71" s="19"/>
      <c r="H71" s="19"/>
      <c r="I71" s="19"/>
      <c r="J71" s="19"/>
      <c r="K71" s="19"/>
      <c r="L71" s="201"/>
      <c r="M71" s="201"/>
      <c r="N71" s="201"/>
      <c r="O71" s="201"/>
      <c r="P71" s="201"/>
      <c r="Q71" s="201"/>
      <c r="R71" s="201"/>
    </row>
    <row r="72" spans="2:18" ht="15.75" thickBot="1" x14ac:dyDescent="0.3">
      <c r="B72" s="19"/>
      <c r="C72" s="81"/>
      <c r="D72" s="19"/>
      <c r="E72" s="19"/>
      <c r="F72" s="19"/>
      <c r="G72" s="19"/>
      <c r="H72" s="19"/>
      <c r="I72" s="19"/>
      <c r="J72" s="19"/>
      <c r="K72" s="19"/>
      <c r="L72" s="201"/>
      <c r="M72" s="201"/>
      <c r="N72" s="201"/>
      <c r="O72" s="201"/>
      <c r="P72" s="201"/>
      <c r="Q72" s="201"/>
      <c r="R72" s="201"/>
    </row>
    <row r="73" spans="2:18" ht="24.75" thickBot="1" x14ac:dyDescent="0.3">
      <c r="B73" s="205" t="s">
        <v>56</v>
      </c>
      <c r="C73" s="86"/>
      <c r="D73" s="19"/>
      <c r="E73" s="19"/>
      <c r="F73" s="19"/>
      <c r="G73" s="19"/>
      <c r="H73" s="19"/>
      <c r="I73" s="19"/>
      <c r="J73" s="19"/>
      <c r="K73" s="19"/>
      <c r="L73" s="201"/>
      <c r="M73" s="201"/>
      <c r="N73" s="201"/>
      <c r="O73" s="201"/>
      <c r="P73" s="201"/>
      <c r="Q73" s="201"/>
      <c r="R73" s="201"/>
    </row>
    <row r="74" spans="2:18" ht="15.75" thickBot="1" x14ac:dyDescent="0.3">
      <c r="B74" s="29"/>
      <c r="C74" s="79"/>
      <c r="D74" s="19"/>
      <c r="E74" s="19"/>
      <c r="F74" s="19"/>
      <c r="G74" s="19"/>
      <c r="H74" s="19"/>
      <c r="I74" s="19"/>
      <c r="J74" s="19"/>
      <c r="K74" s="19"/>
      <c r="L74" s="201"/>
      <c r="M74" s="201"/>
      <c r="N74" s="201"/>
      <c r="O74" s="201"/>
      <c r="P74" s="201"/>
      <c r="Q74" s="201"/>
      <c r="R74" s="201"/>
    </row>
    <row r="75" spans="2:18" ht="60.75" thickBot="1" x14ac:dyDescent="0.3">
      <c r="B75" s="37" t="s">
        <v>57</v>
      </c>
      <c r="C75" s="21"/>
      <c r="D75" s="191" t="s">
        <v>1113</v>
      </c>
      <c r="E75" s="19"/>
      <c r="F75" s="19"/>
      <c r="G75" s="19"/>
      <c r="H75" s="19"/>
      <c r="I75" s="19"/>
      <c r="J75" s="19"/>
      <c r="K75" s="19"/>
      <c r="L75" s="201"/>
      <c r="M75" s="201"/>
      <c r="N75" s="201"/>
      <c r="O75" s="201"/>
      <c r="P75" s="201"/>
      <c r="Q75" s="201"/>
      <c r="R75" s="201"/>
    </row>
    <row r="76" spans="2:18" x14ac:dyDescent="0.25">
      <c r="B76" s="1190" t="s">
        <v>59</v>
      </c>
      <c r="C76" s="83"/>
      <c r="D76" s="187" t="s">
        <v>60</v>
      </c>
      <c r="E76" s="19"/>
      <c r="F76" s="19"/>
      <c r="G76" s="19"/>
      <c r="H76" s="19"/>
      <c r="I76" s="19"/>
      <c r="J76" s="19"/>
      <c r="K76" s="19"/>
      <c r="L76" s="201"/>
      <c r="M76" s="201"/>
      <c r="N76" s="201"/>
      <c r="O76" s="201"/>
      <c r="P76" s="201"/>
      <c r="Q76" s="201"/>
      <c r="R76" s="201"/>
    </row>
    <row r="77" spans="2:18" ht="84" x14ac:dyDescent="0.25">
      <c r="B77" s="1191"/>
      <c r="C77" s="83"/>
      <c r="D77" s="188" t="s">
        <v>1114</v>
      </c>
      <c r="E77" s="19"/>
      <c r="F77" s="19"/>
      <c r="G77" s="19"/>
      <c r="H77" s="19"/>
      <c r="I77" s="19"/>
      <c r="J77" s="19"/>
      <c r="K77" s="19"/>
      <c r="L77" s="201"/>
      <c r="M77" s="201"/>
      <c r="N77" s="201"/>
      <c r="O77" s="201"/>
      <c r="P77" s="201"/>
      <c r="Q77" s="201"/>
      <c r="R77" s="201"/>
    </row>
    <row r="78" spans="2:18" x14ac:dyDescent="0.25">
      <c r="B78" s="1191"/>
      <c r="C78" s="83"/>
      <c r="D78" s="187" t="s">
        <v>63</v>
      </c>
      <c r="E78" s="19"/>
      <c r="F78" s="19"/>
      <c r="G78" s="19"/>
      <c r="H78" s="19"/>
      <c r="I78" s="19"/>
      <c r="J78" s="19"/>
      <c r="K78" s="19"/>
      <c r="L78" s="201"/>
      <c r="M78" s="201"/>
      <c r="N78" s="201"/>
      <c r="O78" s="201"/>
      <c r="P78" s="201"/>
      <c r="Q78" s="201"/>
      <c r="R78" s="201"/>
    </row>
    <row r="79" spans="2:18" x14ac:dyDescent="0.25">
      <c r="B79" s="1191"/>
      <c r="C79" s="83"/>
      <c r="D79" s="188" t="s">
        <v>1115</v>
      </c>
      <c r="E79" s="19"/>
      <c r="F79" s="19"/>
      <c r="G79" s="19"/>
      <c r="H79" s="19"/>
      <c r="I79" s="19"/>
      <c r="J79" s="19"/>
      <c r="K79" s="19"/>
      <c r="L79" s="201"/>
      <c r="M79" s="201"/>
      <c r="N79" s="201"/>
      <c r="O79" s="201"/>
      <c r="P79" s="201"/>
      <c r="Q79" s="201"/>
      <c r="R79" s="201"/>
    </row>
    <row r="80" spans="2:18" x14ac:dyDescent="0.25">
      <c r="B80" s="1191"/>
      <c r="C80" s="83"/>
      <c r="D80" s="188" t="s">
        <v>65</v>
      </c>
      <c r="E80" s="19"/>
      <c r="F80" s="19"/>
      <c r="G80" s="19"/>
      <c r="H80" s="19"/>
      <c r="I80" s="19"/>
      <c r="J80" s="19"/>
      <c r="K80" s="19"/>
      <c r="L80" s="201"/>
      <c r="M80" s="201"/>
      <c r="N80" s="201"/>
      <c r="O80" s="201"/>
      <c r="P80" s="201"/>
      <c r="Q80" s="201"/>
      <c r="R80" s="201"/>
    </row>
    <row r="81" spans="2:18" x14ac:dyDescent="0.25">
      <c r="B81" s="1191"/>
      <c r="C81" s="83"/>
      <c r="D81" s="187" t="s">
        <v>288</v>
      </c>
      <c r="E81" s="19"/>
      <c r="F81" s="19"/>
      <c r="G81" s="19"/>
      <c r="H81" s="19"/>
      <c r="I81" s="19"/>
      <c r="J81" s="19"/>
      <c r="K81" s="19"/>
      <c r="L81" s="201"/>
      <c r="M81" s="201"/>
      <c r="N81" s="201"/>
      <c r="O81" s="201"/>
      <c r="P81" s="201"/>
      <c r="Q81" s="201"/>
      <c r="R81" s="201"/>
    </row>
    <row r="82" spans="2:18" ht="15.75" thickBot="1" x14ac:dyDescent="0.3">
      <c r="B82" s="1192"/>
      <c r="C82" s="9"/>
      <c r="D82" s="192" t="s">
        <v>1116</v>
      </c>
      <c r="E82" s="19"/>
      <c r="F82" s="19"/>
      <c r="G82" s="19"/>
      <c r="H82" s="19"/>
      <c r="I82" s="19"/>
      <c r="J82" s="19"/>
      <c r="K82" s="19"/>
      <c r="L82" s="201"/>
      <c r="M82" s="201"/>
      <c r="N82" s="201"/>
      <c r="O82" s="201"/>
      <c r="P82" s="201"/>
      <c r="Q82" s="201"/>
      <c r="R82" s="201"/>
    </row>
    <row r="83" spans="2:18" x14ac:dyDescent="0.25">
      <c r="B83" s="1190" t="s">
        <v>72</v>
      </c>
      <c r="C83" s="206"/>
      <c r="D83" s="1190"/>
      <c r="E83" s="19"/>
      <c r="F83" s="19"/>
      <c r="G83" s="19"/>
      <c r="H83" s="19"/>
      <c r="I83" s="19"/>
      <c r="J83" s="19"/>
      <c r="K83" s="19"/>
      <c r="L83" s="201"/>
      <c r="M83" s="201"/>
      <c r="N83" s="201"/>
      <c r="O83" s="201"/>
      <c r="P83" s="201"/>
      <c r="Q83" s="201"/>
      <c r="R83" s="201"/>
    </row>
    <row r="84" spans="2:18" ht="15.75" thickBot="1" x14ac:dyDescent="0.3">
      <c r="B84" s="1192"/>
      <c r="C84" s="80"/>
      <c r="D84" s="1192"/>
      <c r="E84" s="19"/>
      <c r="F84" s="19"/>
      <c r="G84" s="19"/>
      <c r="H84" s="19"/>
      <c r="I84" s="19"/>
      <c r="J84" s="19"/>
      <c r="K84" s="19"/>
      <c r="L84" s="201"/>
      <c r="M84" s="201"/>
      <c r="N84" s="201"/>
      <c r="O84" s="201"/>
      <c r="P84" s="201"/>
      <c r="Q84" s="201"/>
      <c r="R84" s="201"/>
    </row>
    <row r="85" spans="2:18" ht="96" x14ac:dyDescent="0.25">
      <c r="B85" s="1190" t="s">
        <v>73</v>
      </c>
      <c r="C85" s="83"/>
      <c r="D85" s="188" t="s">
        <v>1117</v>
      </c>
      <c r="E85" s="19"/>
      <c r="F85" s="19"/>
      <c r="G85" s="19"/>
      <c r="H85" s="19"/>
      <c r="I85" s="19"/>
      <c r="J85" s="19"/>
      <c r="K85" s="19"/>
      <c r="L85" s="201"/>
      <c r="M85" s="201"/>
      <c r="N85" s="201"/>
      <c r="O85" s="201"/>
      <c r="P85" s="201"/>
      <c r="Q85" s="201"/>
      <c r="R85" s="201"/>
    </row>
    <row r="86" spans="2:18" ht="204" x14ac:dyDescent="0.25">
      <c r="B86" s="1191"/>
      <c r="C86" s="83"/>
      <c r="D86" s="188" t="s">
        <v>1118</v>
      </c>
      <c r="E86" s="19"/>
      <c r="F86" s="19"/>
      <c r="G86" s="19"/>
      <c r="H86" s="19"/>
      <c r="I86" s="19"/>
      <c r="J86" s="19"/>
      <c r="K86" s="19"/>
      <c r="L86" s="201"/>
      <c r="M86" s="201"/>
      <c r="N86" s="201"/>
      <c r="O86" s="201"/>
      <c r="P86" s="201"/>
      <c r="Q86" s="201"/>
      <c r="R86" s="201"/>
    </row>
    <row r="87" spans="2:18" ht="228" x14ac:dyDescent="0.25">
      <c r="B87" s="1191"/>
      <c r="C87" s="83"/>
      <c r="D87" s="188" t="s">
        <v>1119</v>
      </c>
      <c r="E87" s="19"/>
      <c r="F87" s="19"/>
      <c r="G87" s="19"/>
      <c r="H87" s="19"/>
      <c r="I87" s="19"/>
      <c r="J87" s="19"/>
      <c r="K87" s="19"/>
    </row>
    <row r="88" spans="2:18" ht="96" x14ac:dyDescent="0.25">
      <c r="B88" s="1191"/>
      <c r="C88" s="83"/>
      <c r="D88" s="188" t="s">
        <v>1120</v>
      </c>
      <c r="E88" s="19"/>
      <c r="F88" s="19"/>
      <c r="G88" s="19"/>
      <c r="H88" s="19"/>
      <c r="I88" s="19"/>
      <c r="J88" s="19"/>
      <c r="K88" s="19"/>
    </row>
    <row r="89" spans="2:18" ht="36" x14ac:dyDescent="0.25">
      <c r="B89" s="1191"/>
      <c r="C89" s="83"/>
      <c r="D89" s="188" t="s">
        <v>1121</v>
      </c>
      <c r="E89" s="19"/>
      <c r="F89" s="19"/>
      <c r="G89" s="19"/>
      <c r="H89" s="19"/>
      <c r="I89" s="19"/>
      <c r="J89" s="19"/>
      <c r="K89" s="19"/>
    </row>
    <row r="90" spans="2:18" ht="36" x14ac:dyDescent="0.25">
      <c r="B90" s="1191"/>
      <c r="C90" s="83"/>
      <c r="D90" s="188" t="s">
        <v>1122</v>
      </c>
      <c r="E90" s="19"/>
      <c r="F90" s="19"/>
      <c r="G90" s="19"/>
      <c r="H90" s="19"/>
      <c r="I90" s="19"/>
      <c r="J90" s="19"/>
      <c r="K90" s="19"/>
    </row>
    <row r="91" spans="2:18" ht="36" x14ac:dyDescent="0.25">
      <c r="B91" s="1191"/>
      <c r="C91" s="83"/>
      <c r="D91" s="188" t="s">
        <v>1123</v>
      </c>
      <c r="E91" s="19"/>
      <c r="F91" s="19"/>
      <c r="G91" s="19"/>
      <c r="H91" s="19"/>
      <c r="I91" s="19"/>
      <c r="J91" s="19"/>
      <c r="K91" s="19"/>
    </row>
    <row r="92" spans="2:18" ht="24" x14ac:dyDescent="0.25">
      <c r="B92" s="1191"/>
      <c r="C92" s="83"/>
      <c r="D92" s="188" t="s">
        <v>1124</v>
      </c>
      <c r="E92" s="19"/>
      <c r="F92" s="19"/>
      <c r="G92" s="19"/>
      <c r="H92" s="19"/>
      <c r="I92" s="19"/>
      <c r="J92" s="19"/>
      <c r="K92" s="19"/>
    </row>
    <row r="93" spans="2:18" ht="36" x14ac:dyDescent="0.25">
      <c r="B93" s="1191"/>
      <c r="C93" s="83"/>
      <c r="D93" s="188" t="s">
        <v>1125</v>
      </c>
      <c r="E93" s="19"/>
      <c r="F93" s="19"/>
      <c r="G93" s="19"/>
      <c r="H93" s="19"/>
      <c r="I93" s="19"/>
      <c r="J93" s="19"/>
      <c r="K93" s="19"/>
    </row>
    <row r="94" spans="2:18" ht="36" x14ac:dyDescent="0.25">
      <c r="B94" s="1191"/>
      <c r="C94" s="83"/>
      <c r="D94" s="188" t="s">
        <v>1126</v>
      </c>
      <c r="E94" s="19"/>
      <c r="F94" s="19"/>
      <c r="G94" s="19"/>
      <c r="H94" s="19"/>
      <c r="I94" s="19"/>
      <c r="J94" s="19"/>
      <c r="K94" s="19"/>
    </row>
    <row r="95" spans="2:18" ht="72.75" thickBot="1" x14ac:dyDescent="0.3">
      <c r="B95" s="1192"/>
      <c r="C95" s="9"/>
      <c r="D95" s="192" t="s">
        <v>1127</v>
      </c>
      <c r="E95" s="19"/>
      <c r="F95" s="19"/>
      <c r="G95" s="19"/>
      <c r="H95" s="19"/>
      <c r="I95" s="19"/>
      <c r="J95" s="19"/>
      <c r="K95" s="19"/>
    </row>
    <row r="96" spans="2:18" ht="24" x14ac:dyDescent="0.25">
      <c r="B96" s="1190" t="s">
        <v>90</v>
      </c>
      <c r="C96" s="83"/>
      <c r="D96" s="187" t="s">
        <v>1128</v>
      </c>
      <c r="E96" s="19"/>
      <c r="F96" s="19"/>
      <c r="G96" s="19"/>
      <c r="H96" s="19"/>
      <c r="I96" s="19"/>
      <c r="J96" s="19"/>
      <c r="K96" s="19"/>
    </row>
    <row r="97" spans="2:11" x14ac:dyDescent="0.25">
      <c r="B97" s="1191"/>
      <c r="C97" s="83"/>
      <c r="D97" s="189"/>
      <c r="E97" s="19"/>
      <c r="F97" s="19"/>
      <c r="G97" s="19"/>
      <c r="H97" s="19"/>
      <c r="I97" s="19"/>
      <c r="J97" s="19"/>
      <c r="K97" s="19"/>
    </row>
    <row r="98" spans="2:11" x14ac:dyDescent="0.25">
      <c r="B98" s="1191"/>
      <c r="C98" s="83"/>
      <c r="D98" s="188" t="s">
        <v>91</v>
      </c>
      <c r="E98" s="19"/>
      <c r="F98" s="19"/>
      <c r="G98" s="19"/>
      <c r="H98" s="19"/>
      <c r="I98" s="19"/>
      <c r="J98" s="19"/>
      <c r="K98" s="19"/>
    </row>
    <row r="99" spans="2:11" ht="25.5" x14ac:dyDescent="0.25">
      <c r="B99" s="1191"/>
      <c r="C99" s="83"/>
      <c r="D99" s="188" t="s">
        <v>1129</v>
      </c>
      <c r="E99" s="19"/>
      <c r="F99" s="19"/>
      <c r="G99" s="19"/>
      <c r="H99" s="19"/>
      <c r="I99" s="19"/>
      <c r="J99" s="19"/>
      <c r="K99" s="19"/>
    </row>
    <row r="100" spans="2:11" ht="37.5" x14ac:dyDescent="0.25">
      <c r="B100" s="1191"/>
      <c r="C100" s="83"/>
      <c r="D100" s="188" t="s">
        <v>1130</v>
      </c>
      <c r="E100" s="19"/>
      <c r="F100" s="19"/>
      <c r="G100" s="19"/>
      <c r="H100" s="19"/>
      <c r="I100" s="19"/>
      <c r="J100" s="19"/>
      <c r="K100" s="19"/>
    </row>
    <row r="101" spans="2:11" ht="37.5" x14ac:dyDescent="0.25">
      <c r="B101" s="1191"/>
      <c r="C101" s="83"/>
      <c r="D101" s="188" t="s">
        <v>1131</v>
      </c>
      <c r="E101" s="19"/>
      <c r="F101" s="19"/>
      <c r="G101" s="19"/>
      <c r="H101" s="19"/>
      <c r="I101" s="19"/>
      <c r="J101" s="19"/>
      <c r="K101" s="19"/>
    </row>
    <row r="102" spans="2:11" ht="37.5" x14ac:dyDescent="0.25">
      <c r="B102" s="1191"/>
      <c r="C102" s="83"/>
      <c r="D102" s="188" t="s">
        <v>1132</v>
      </c>
      <c r="E102" s="19"/>
      <c r="F102" s="19"/>
      <c r="G102" s="19"/>
      <c r="H102" s="19"/>
      <c r="I102" s="19"/>
      <c r="J102" s="19"/>
      <c r="K102" s="19"/>
    </row>
    <row r="103" spans="2:11" x14ac:dyDescent="0.25">
      <c r="B103" s="1191"/>
      <c r="C103" s="83"/>
      <c r="D103" s="188" t="s">
        <v>1133</v>
      </c>
      <c r="E103" s="19"/>
      <c r="F103" s="19"/>
      <c r="G103" s="19"/>
      <c r="H103" s="19"/>
      <c r="I103" s="19"/>
      <c r="J103" s="19"/>
      <c r="K103" s="19"/>
    </row>
    <row r="104" spans="2:11" x14ac:dyDescent="0.25">
      <c r="B104" s="1191"/>
      <c r="C104" s="83"/>
      <c r="D104" s="188" t="s">
        <v>1134</v>
      </c>
      <c r="E104" s="19"/>
      <c r="F104" s="19"/>
      <c r="G104" s="19"/>
      <c r="H104" s="19"/>
      <c r="I104" s="19"/>
      <c r="J104" s="19"/>
      <c r="K104" s="19"/>
    </row>
    <row r="105" spans="2:11" x14ac:dyDescent="0.25">
      <c r="B105" s="1191"/>
      <c r="C105" s="83"/>
      <c r="D105" s="188" t="s">
        <v>1135</v>
      </c>
      <c r="E105" s="19"/>
      <c r="F105" s="19"/>
      <c r="G105" s="19"/>
      <c r="H105" s="19"/>
      <c r="I105" s="19"/>
      <c r="J105" s="19"/>
      <c r="K105" s="19"/>
    </row>
    <row r="106" spans="2:11" x14ac:dyDescent="0.25">
      <c r="B106" s="1191"/>
      <c r="C106" s="83"/>
      <c r="D106" s="188" t="s">
        <v>819</v>
      </c>
      <c r="E106" s="19"/>
      <c r="F106" s="19"/>
      <c r="G106" s="19"/>
      <c r="H106" s="19"/>
      <c r="I106" s="19"/>
      <c r="J106" s="19"/>
      <c r="K106" s="19"/>
    </row>
    <row r="107" spans="2:11" ht="84" x14ac:dyDescent="0.25">
      <c r="B107" s="1191"/>
      <c r="C107" s="83"/>
      <c r="D107" s="207" t="s">
        <v>235</v>
      </c>
      <c r="E107" s="19"/>
      <c r="F107" s="19"/>
      <c r="G107" s="19"/>
      <c r="H107" s="19"/>
      <c r="I107" s="19"/>
      <c r="J107" s="19"/>
      <c r="K107" s="19"/>
    </row>
    <row r="108" spans="2:11" x14ac:dyDescent="0.25">
      <c r="B108" s="1191"/>
      <c r="C108" s="83"/>
      <c r="D108" s="188" t="s">
        <v>246</v>
      </c>
      <c r="E108" s="19"/>
      <c r="F108" s="19"/>
      <c r="G108" s="19"/>
      <c r="H108" s="19"/>
      <c r="I108" s="19"/>
      <c r="J108" s="19"/>
      <c r="K108" s="19"/>
    </row>
    <row r="109" spans="2:11" ht="24" x14ac:dyDescent="0.25">
      <c r="B109" s="1191"/>
      <c r="C109" s="83"/>
      <c r="D109" s="187" t="s">
        <v>1136</v>
      </c>
      <c r="E109" s="19"/>
      <c r="F109" s="19"/>
      <c r="G109" s="19"/>
      <c r="H109" s="19"/>
      <c r="I109" s="19"/>
      <c r="J109" s="19"/>
      <c r="K109" s="19"/>
    </row>
    <row r="110" spans="2:11" x14ac:dyDescent="0.25">
      <c r="B110" s="1191"/>
      <c r="C110" s="83"/>
      <c r="D110" s="189"/>
      <c r="E110" s="19"/>
      <c r="F110" s="19"/>
      <c r="G110" s="19"/>
      <c r="H110" s="19"/>
      <c r="I110" s="19"/>
      <c r="J110" s="19"/>
      <c r="K110" s="19"/>
    </row>
    <row r="111" spans="2:11" x14ac:dyDescent="0.25">
      <c r="B111" s="1191"/>
      <c r="C111" s="83"/>
      <c r="D111" s="188" t="s">
        <v>91</v>
      </c>
      <c r="E111" s="19"/>
      <c r="F111" s="19"/>
      <c r="G111" s="19"/>
      <c r="H111" s="19"/>
      <c r="I111" s="19"/>
      <c r="J111" s="19"/>
      <c r="K111" s="19"/>
    </row>
    <row r="112" spans="2:11" ht="37.5" x14ac:dyDescent="0.25">
      <c r="B112" s="1191"/>
      <c r="C112" s="83"/>
      <c r="D112" s="188" t="s">
        <v>1137</v>
      </c>
      <c r="E112" s="19"/>
      <c r="F112" s="19"/>
      <c r="G112" s="19"/>
      <c r="H112" s="19"/>
      <c r="I112" s="19"/>
      <c r="J112" s="19"/>
      <c r="K112" s="19"/>
    </row>
    <row r="113" spans="2:11" ht="37.5" x14ac:dyDescent="0.25">
      <c r="B113" s="1191"/>
      <c r="C113" s="83"/>
      <c r="D113" s="188" t="s">
        <v>1138</v>
      </c>
      <c r="E113" s="19"/>
      <c r="F113" s="19"/>
      <c r="G113" s="19"/>
      <c r="H113" s="19"/>
      <c r="I113" s="19"/>
      <c r="J113" s="19"/>
      <c r="K113" s="19"/>
    </row>
    <row r="114" spans="2:11" ht="38.25" thickBot="1" x14ac:dyDescent="0.3">
      <c r="B114" s="1192"/>
      <c r="C114" s="9"/>
      <c r="D114" s="192" t="s">
        <v>1139</v>
      </c>
      <c r="E114" s="19"/>
      <c r="F114" s="19"/>
      <c r="G114" s="19"/>
      <c r="H114" s="19"/>
      <c r="I114" s="19"/>
      <c r="J114" s="19"/>
      <c r="K114" s="19"/>
    </row>
    <row r="115" spans="2:11" x14ac:dyDescent="0.25">
      <c r="B115" s="19"/>
      <c r="C115" s="81"/>
      <c r="D115" s="19"/>
      <c r="E115" s="19"/>
      <c r="F115" s="19"/>
      <c r="G115" s="19"/>
      <c r="H115" s="19"/>
      <c r="I115" s="19"/>
      <c r="J115" s="19"/>
      <c r="K115" s="19"/>
    </row>
    <row r="116" spans="2:11" s="201" customFormat="1" x14ac:dyDescent="0.25">
      <c r="C116" s="81"/>
    </row>
    <row r="117" spans="2:11" s="201" customFormat="1" x14ac:dyDescent="0.25">
      <c r="C117" s="81"/>
    </row>
    <row r="118" spans="2:11" s="201" customFormat="1" x14ac:dyDescent="0.25">
      <c r="C118" s="81"/>
    </row>
    <row r="119" spans="2:11" s="201" customFormat="1" x14ac:dyDescent="0.25">
      <c r="C119" s="81"/>
    </row>
    <row r="120" spans="2:11" s="201" customFormat="1" x14ac:dyDescent="0.25">
      <c r="C120" s="81"/>
    </row>
    <row r="121" spans="2:11" s="201" customFormat="1" x14ac:dyDescent="0.25">
      <c r="C121" s="81"/>
    </row>
    <row r="122" spans="2:11" s="201" customFormat="1" x14ac:dyDescent="0.25">
      <c r="C122" s="81"/>
    </row>
    <row r="123" spans="2:11" s="201" customFormat="1" x14ac:dyDescent="0.25">
      <c r="C123" s="81"/>
    </row>
    <row r="124" spans="2:11" s="201" customFormat="1" x14ac:dyDescent="0.25">
      <c r="C124" s="81"/>
    </row>
  </sheetData>
  <sheetProtection formatCells="0" formatRows="0" insertColumns="0" insertRows="0" deleteColumns="0" deleteRows="0"/>
  <mergeCells count="38">
    <mergeCell ref="D21:K21"/>
    <mergeCell ref="D22:D23"/>
    <mergeCell ref="E22:F22"/>
    <mergeCell ref="G22:J22"/>
    <mergeCell ref="C22:C23"/>
    <mergeCell ref="B76:B82"/>
    <mergeCell ref="B83:B84"/>
    <mergeCell ref="D83:D84"/>
    <mergeCell ref="C33:C35"/>
    <mergeCell ref="D33:D35"/>
    <mergeCell ref="B56:B62"/>
    <mergeCell ref="B55:E55"/>
    <mergeCell ref="B85:B95"/>
    <mergeCell ref="B96:B114"/>
    <mergeCell ref="B69:G70"/>
    <mergeCell ref="H34:H35"/>
    <mergeCell ref="D31:K31"/>
    <mergeCell ref="F33:G33"/>
    <mergeCell ref="E34:E35"/>
    <mergeCell ref="F34:F35"/>
    <mergeCell ref="D32:K32"/>
    <mergeCell ref="D43:K43"/>
    <mergeCell ref="D44:K44"/>
    <mergeCell ref="B46:E46"/>
    <mergeCell ref="B47:B53"/>
    <mergeCell ref="B15:B42"/>
    <mergeCell ref="D15:K15"/>
    <mergeCell ref="D20:K20"/>
    <mergeCell ref="B10:D10"/>
    <mergeCell ref="F10:S10"/>
    <mergeCell ref="F11:S11"/>
    <mergeCell ref="E12:R12"/>
    <mergeCell ref="E13:R13"/>
    <mergeCell ref="A1:P1"/>
    <mergeCell ref="A2:P2"/>
    <mergeCell ref="A3:P3"/>
    <mergeCell ref="A4:D4"/>
    <mergeCell ref="A5:P5"/>
  </mergeCells>
  <conditionalFormatting sqref="D42">
    <cfRule type="containsText" dxfId="16" priority="5" operator="containsText" text="ERROR">
      <formula>NOT(ISERROR(SEARCH("ERROR",D42)))</formula>
    </cfRule>
  </conditionalFormatting>
  <conditionalFormatting sqref="F10">
    <cfRule type="notContainsBlanks" dxfId="15" priority="4">
      <formula>LEN(TRIM(F10))&gt;0</formula>
    </cfRule>
  </conditionalFormatting>
  <conditionalFormatting sqref="F11:S11">
    <cfRule type="expression" dxfId="14" priority="2">
      <formula>E11="NO SE REPORTA"</formula>
    </cfRule>
    <cfRule type="expression" dxfId="13" priority="3">
      <formula>E10="NO APLICA"</formula>
    </cfRule>
  </conditionalFormatting>
  <conditionalFormatting sqref="E12:R12">
    <cfRule type="expression" dxfId="12"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G24:J29">
      <formula1>0</formula1>
    </dataValidation>
    <dataValidation type="decimal" allowBlank="1" showInputMessage="1" showErrorMessage="1" errorTitle="ERROR" error="Escriba un valor entre 0% y 100%" sqref="E24:F29 D36:D41">
      <formula1>0</formula1>
      <formula2>1</formula2>
    </dataValidation>
    <dataValidation allowBlank="1" showInputMessage="1" showErrorMessage="1" sqref="D42 E36:G42 G30:J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51" r:id="rId1"/>
  </hyperlinks>
  <pageMargins left="0.25" right="0.25" top="0.75" bottom="0.75" header="0.3" footer="0.3"/>
  <pageSetup paperSize="178" orientation="landscape" horizontalDpi="1200" verticalDpi="1200" r:id="rId2"/>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zoomScale="98" zoomScaleNormal="98" workbookViewId="0"/>
  </sheetViews>
  <sheetFormatPr baseColWidth="10" defaultRowHeight="15" x14ac:dyDescent="0.25"/>
  <cols>
    <col min="1" max="1" width="8.140625" bestFit="1" customWidth="1"/>
    <col min="2" max="2" width="12.85546875" bestFit="1" customWidth="1"/>
    <col min="3" max="3" width="68.85546875" customWidth="1"/>
  </cols>
  <sheetData>
    <row r="1" spans="1:4" x14ac:dyDescent="0.25">
      <c r="A1" s="550" t="s">
        <v>1184</v>
      </c>
    </row>
    <row r="3" spans="1:4" x14ac:dyDescent="0.25">
      <c r="B3" s="185" t="s">
        <v>1182</v>
      </c>
    </row>
    <row r="5" spans="1:4" x14ac:dyDescent="0.25">
      <c r="B5" s="183"/>
      <c r="C5" s="184"/>
      <c r="D5" s="182"/>
    </row>
    <row r="6" spans="1:4" x14ac:dyDescent="0.25">
      <c r="A6" s="168" t="s">
        <v>1180</v>
      </c>
      <c r="B6" s="168" t="s">
        <v>1181</v>
      </c>
      <c r="C6" s="168" t="s">
        <v>1179</v>
      </c>
    </row>
    <row r="7" spans="1:4" x14ac:dyDescent="0.25">
      <c r="A7" s="548"/>
      <c r="B7" s="548"/>
      <c r="C7" s="549"/>
    </row>
    <row r="8" spans="1:4" x14ac:dyDescent="0.25">
      <c r="A8" s="548"/>
      <c r="B8" s="548"/>
      <c r="C8" s="549"/>
    </row>
    <row r="9" spans="1:4" x14ac:dyDescent="0.25">
      <c r="A9" s="548"/>
      <c r="B9" s="548"/>
      <c r="C9" s="549"/>
    </row>
    <row r="10" spans="1:4" x14ac:dyDescent="0.25">
      <c r="A10" s="548"/>
      <c r="B10" s="548"/>
      <c r="C10" s="549"/>
    </row>
    <row r="11" spans="1:4" x14ac:dyDescent="0.25">
      <c r="A11" s="548"/>
      <c r="B11" s="548"/>
      <c r="C11" s="549"/>
    </row>
    <row r="12" spans="1:4" x14ac:dyDescent="0.25">
      <c r="A12" s="548"/>
      <c r="B12" s="548"/>
      <c r="C12" s="549"/>
    </row>
    <row r="13" spans="1:4" x14ac:dyDescent="0.25">
      <c r="A13" s="548"/>
      <c r="B13" s="548"/>
      <c r="C13" s="549"/>
    </row>
    <row r="14" spans="1:4" x14ac:dyDescent="0.25">
      <c r="A14" s="548"/>
      <c r="B14" s="548"/>
      <c r="C14" s="549"/>
    </row>
    <row r="15" spans="1:4" x14ac:dyDescent="0.25">
      <c r="A15" s="548"/>
      <c r="B15" s="548"/>
      <c r="C15" s="549"/>
    </row>
    <row r="16" spans="1:4" x14ac:dyDescent="0.25">
      <c r="A16" s="548"/>
      <c r="B16" s="548"/>
      <c r="C16" s="549"/>
    </row>
    <row r="17" spans="1:3" x14ac:dyDescent="0.25">
      <c r="A17" s="548"/>
      <c r="B17" s="548"/>
      <c r="C17" s="549"/>
    </row>
    <row r="18" spans="1:3" x14ac:dyDescent="0.25">
      <c r="A18" s="548"/>
      <c r="B18" s="548"/>
      <c r="C18" s="549"/>
    </row>
    <row r="19" spans="1:3" x14ac:dyDescent="0.25">
      <c r="A19" s="548"/>
      <c r="B19" s="548"/>
      <c r="C19" s="549"/>
    </row>
    <row r="20" spans="1:3" x14ac:dyDescent="0.25">
      <c r="A20" s="548"/>
      <c r="B20" s="548"/>
      <c r="C20" s="549"/>
    </row>
    <row r="21" spans="1:3" x14ac:dyDescent="0.25">
      <c r="A21" s="548"/>
      <c r="B21" s="548"/>
      <c r="C21" s="549"/>
    </row>
    <row r="22" spans="1:3" x14ac:dyDescent="0.25">
      <c r="A22" s="548"/>
      <c r="B22" s="548"/>
      <c r="C22" s="549"/>
    </row>
    <row r="23" spans="1:3" x14ac:dyDescent="0.25">
      <c r="A23" s="548"/>
      <c r="B23" s="548"/>
      <c r="C23" s="549"/>
    </row>
    <row r="24" spans="1:3" x14ac:dyDescent="0.25">
      <c r="A24" s="548"/>
      <c r="B24" s="548"/>
      <c r="C24" s="549"/>
    </row>
    <row r="25" spans="1:3" x14ac:dyDescent="0.25">
      <c r="A25" s="548"/>
      <c r="B25" s="548"/>
      <c r="C25" s="549"/>
    </row>
    <row r="26" spans="1:3" x14ac:dyDescent="0.25">
      <c r="A26" s="548"/>
      <c r="B26" s="548"/>
      <c r="C26" s="549"/>
    </row>
    <row r="27" spans="1:3" x14ac:dyDescent="0.25">
      <c r="A27" s="548"/>
      <c r="B27" s="548"/>
      <c r="C27" s="549"/>
    </row>
    <row r="28" spans="1:3" x14ac:dyDescent="0.25">
      <c r="A28" s="548"/>
      <c r="B28" s="548"/>
      <c r="C28" s="549"/>
    </row>
  </sheetData>
  <sheetProtection algorithmName="SHA-512" hashValue="LsnBJXmF304FiPr1vA0a5rRfeZFGbgpnlSc9fTyRIFlPev88PLUPhKsvVS+n3OoPIPMczgV6lZGm4lrL5GD64A==" saltValue="gNzDjeN2t6lPfjcwAmMMFw==" spinCount="100000" sheet="1" objects="1" scenarios="1" insertHyperlinks="0" selectLockedCells="1"/>
  <hyperlinks>
    <hyperlink ref="A1" location="'ANEXO 3'!A1" display="VOLVER AL INDICE"/>
  </hyperlinks>
  <pageMargins left="0.7" right="0.7" top="0.75" bottom="0.75" header="0.3" footer="0.3"/>
  <pageSetup paperSize="178"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B3" sqref="B3"/>
    </sheetView>
  </sheetViews>
  <sheetFormatPr baseColWidth="10" defaultRowHeight="15" x14ac:dyDescent="0.25"/>
  <cols>
    <col min="1" max="1" width="3.42578125" bestFit="1" customWidth="1"/>
    <col min="2" max="2" width="42.85546875" customWidth="1"/>
    <col min="3" max="3" width="1" customWidth="1"/>
    <col min="6" max="6" width="11.140625" customWidth="1"/>
    <col min="9" max="9" width="11.5703125" style="416"/>
  </cols>
  <sheetData>
    <row r="1" spans="1:9" x14ac:dyDescent="0.25">
      <c r="A1" s="513" t="s">
        <v>1184</v>
      </c>
    </row>
    <row r="2" spans="1:9" x14ac:dyDescent="0.25">
      <c r="B2" t="s">
        <v>1186</v>
      </c>
    </row>
    <row r="3" spans="1:9" x14ac:dyDescent="0.25">
      <c r="C3" t="s">
        <v>882</v>
      </c>
    </row>
    <row r="5" spans="1:9" x14ac:dyDescent="0.25">
      <c r="A5" s="211" t="s">
        <v>1146</v>
      </c>
      <c r="B5" s="211" t="s">
        <v>1147</v>
      </c>
      <c r="C5" s="416" t="s">
        <v>882</v>
      </c>
      <c r="D5" s="460">
        <f>IF(SUM('1POMCAS'!E96:E98)=1,SUM('1POMCAS'!E96:E98),"ERROR: LA SUMA DE LA COLUMNA DEBE SER 100%")</f>
        <v>1</v>
      </c>
      <c r="E5" s="461" t="str">
        <f ca="1">IF(+'1POMCAS'!G96*'1POMCAS'!$E96+'1POMCAS'!G97*'1POMCAS'!$E97+'1POMCAS'!G98*'1POMCAS'!$E98=0,"N.A.",'1POMCAS'!G96*'1POMCAS'!$E96+'1POMCAS'!G97*'1POMCAS'!$E97+'1POMCAS'!G98*'1POMCAS'!$E98)</f>
        <v>N.A.</v>
      </c>
      <c r="F5" s="461" t="str">
        <f ca="1">IF(+'1POMCAS'!H96*'1POMCAS'!$E96+'1POMCAS'!H97*'1POMCAS'!$E97+'1POMCAS'!H98*'1POMCAS'!$E98=0,"N.A.",'1POMCAS'!H96*'1POMCAS'!$E96+'1POMCAS'!H97*'1POMCAS'!$E97+'1POMCAS'!H98*'1POMCAS'!$E98)</f>
        <v>N.A.</v>
      </c>
      <c r="G5" s="461" t="str">
        <f ca="1">IF(+'1POMCAS'!I96*'1POMCAS'!$E96+'1POMCAS'!I97*'1POMCAS'!$E97+'1POMCAS'!I98*'1POMCAS'!$E98=0,"N.A.",'1POMCAS'!I96*'1POMCAS'!$E96+'1POMCAS'!I97*'1POMCAS'!$E97+'1POMCAS'!I98*'1POMCAS'!$E98)</f>
        <v>N.A.</v>
      </c>
      <c r="H5" s="461" t="str">
        <f ca="1">IF(+'1POMCAS'!J96*'1POMCAS'!$E96+'1POMCAS'!J97*'1POMCAS'!$E97+'1POMCAS'!J98*'1POMCAS'!$E98=0,"N.A.",'1POMCAS'!J96*'1POMCAS'!$E96+'1POMCAS'!J97*'1POMCAS'!$E97+'1POMCAS'!J98*'1POMCAS'!$E98)</f>
        <v>N.A.</v>
      </c>
      <c r="I5" s="461"/>
    </row>
    <row r="6" spans="1:9" x14ac:dyDescent="0.25">
      <c r="A6" s="211" t="s">
        <v>1148</v>
      </c>
      <c r="B6" s="211" t="s">
        <v>131</v>
      </c>
      <c r="C6" s="416" t="s">
        <v>882</v>
      </c>
      <c r="D6" s="462"/>
      <c r="E6" s="462"/>
      <c r="F6" s="462"/>
      <c r="G6" s="462"/>
      <c r="H6" s="462"/>
      <c r="I6" s="462"/>
    </row>
    <row r="7" spans="1:9" x14ac:dyDescent="0.25">
      <c r="A7" s="211" t="s">
        <v>1149</v>
      </c>
      <c r="B7" s="211" t="s">
        <v>162</v>
      </c>
      <c r="C7" s="416" t="s">
        <v>882</v>
      </c>
      <c r="D7" s="462"/>
      <c r="E7" s="462"/>
      <c r="F7" s="462"/>
      <c r="G7" s="462"/>
      <c r="H7" s="462"/>
      <c r="I7" s="462"/>
    </row>
    <row r="8" spans="1:9" x14ac:dyDescent="0.25">
      <c r="A8" s="211" t="s">
        <v>1150</v>
      </c>
      <c r="B8" s="211" t="s">
        <v>183</v>
      </c>
      <c r="C8" s="416" t="s">
        <v>882</v>
      </c>
      <c r="D8" s="462"/>
      <c r="E8" s="462"/>
      <c r="F8" s="462"/>
      <c r="G8" s="462"/>
      <c r="H8" s="462"/>
      <c r="I8" s="462"/>
    </row>
    <row r="9" spans="1:9" x14ac:dyDescent="0.25">
      <c r="A9" s="211" t="s">
        <v>1151</v>
      </c>
      <c r="B9" s="211" t="s">
        <v>200</v>
      </c>
      <c r="C9" s="416" t="s">
        <v>882</v>
      </c>
      <c r="D9" s="462"/>
      <c r="E9" s="462"/>
      <c r="F9" s="462"/>
      <c r="G9" s="462"/>
      <c r="H9" s="462"/>
      <c r="I9" s="462"/>
    </row>
    <row r="10" spans="1:9" x14ac:dyDescent="0.25">
      <c r="A10" s="211" t="s">
        <v>1152</v>
      </c>
      <c r="B10" s="211" t="s">
        <v>220</v>
      </c>
      <c r="C10" s="416" t="s">
        <v>882</v>
      </c>
      <c r="D10" s="462"/>
      <c r="E10" s="462"/>
      <c r="F10" s="462"/>
      <c r="G10" s="462"/>
      <c r="H10" s="462"/>
      <c r="I10" s="462"/>
    </row>
    <row r="11" spans="1:9" x14ac:dyDescent="0.25">
      <c r="A11" s="211" t="s">
        <v>1153</v>
      </c>
      <c r="B11" s="211" t="s">
        <v>280</v>
      </c>
      <c r="C11" s="416" t="s">
        <v>882</v>
      </c>
      <c r="D11" s="462"/>
      <c r="E11" s="462"/>
      <c r="F11" s="462"/>
      <c r="G11" s="462"/>
      <c r="H11" s="462"/>
      <c r="I11" s="462"/>
    </row>
    <row r="12" spans="1:9" x14ac:dyDescent="0.25">
      <c r="A12" s="211" t="s">
        <v>1154</v>
      </c>
      <c r="B12" s="211" t="s">
        <v>314</v>
      </c>
      <c r="C12" s="416" t="s">
        <v>882</v>
      </c>
      <c r="D12" s="462"/>
      <c r="E12" s="462"/>
      <c r="F12" s="462"/>
      <c r="G12" s="462"/>
      <c r="H12" s="462"/>
      <c r="I12" s="462"/>
    </row>
    <row r="13" spans="1:9" x14ac:dyDescent="0.25">
      <c r="A13" s="211" t="s">
        <v>1155</v>
      </c>
      <c r="B13" s="211" t="s">
        <v>348</v>
      </c>
      <c r="C13" s="416" t="s">
        <v>882</v>
      </c>
      <c r="D13" s="462"/>
      <c r="E13" s="462"/>
      <c r="F13" s="462"/>
      <c r="G13" s="462"/>
      <c r="H13" s="462"/>
      <c r="I13" s="462"/>
    </row>
    <row r="14" spans="1:9" x14ac:dyDescent="0.25">
      <c r="A14" s="211" t="s">
        <v>1156</v>
      </c>
      <c r="B14" s="211" t="s">
        <v>396</v>
      </c>
      <c r="C14" s="416" t="s">
        <v>882</v>
      </c>
      <c r="D14" s="463"/>
      <c r="E14" s="463"/>
      <c r="F14" s="463"/>
      <c r="G14" s="463"/>
      <c r="H14" s="463"/>
      <c r="I14" s="463"/>
    </row>
    <row r="15" spans="1:9" x14ac:dyDescent="0.25">
      <c r="A15" s="211" t="s">
        <v>1157</v>
      </c>
      <c r="B15" s="211" t="s">
        <v>418</v>
      </c>
      <c r="C15" s="416" t="s">
        <v>882</v>
      </c>
      <c r="D15" s="464">
        <f>IF(SUM('11Forest'!E26:E29)='11Forest'!E20,SUM('11Forest'!E26:E29),"ERROR: LA SUMA DE LA COLUMNA DEBE SER IGUAL A LA META ANUAL")</f>
        <v>0</v>
      </c>
      <c r="E15" s="464">
        <f>IF(SUM('11Forest'!F26:F29)='11Forest'!E20,SUM('11Forest'!F26:F29),"ERROR: LA SUMA DE LA COLUMNA DEBE SER IGUAL A LA META ANUAL")</f>
        <v>0</v>
      </c>
      <c r="F15" s="464">
        <f>IF(SUM('11Forest'!G26:G29)='11Forest'!E20,SUM('11Forest'!G26:G29),"ERROR: LA SUMA DE LA COLUMNA DEBE SER IGUAL A LA META ANUAL")</f>
        <v>0</v>
      </c>
      <c r="G15" s="464">
        <f>IF(SUM('11Forest'!H26:H29)='11Forest'!E20,SUM('11Forest'!H26:H29),"ERROR: LA SUMA DE LA COLUMNA DEBE SER IGUAL A LA META ANUAL")</f>
        <v>0</v>
      </c>
      <c r="H15" s="464"/>
      <c r="I15" s="464">
        <f>IF(SUM('11Forest'!E25:H25)='11Forest'!E20,SUM('11Forest'!E25:H25),"ERROR: LA SUMA DE LA COLUMNA DEBE SER IGUAL A LA META ANUAL")</f>
        <v>0</v>
      </c>
    </row>
    <row r="16" spans="1:9" x14ac:dyDescent="0.25">
      <c r="A16" s="211" t="s">
        <v>1158</v>
      </c>
      <c r="B16" s="211" t="s">
        <v>449</v>
      </c>
      <c r="C16" s="416" t="s">
        <v>882</v>
      </c>
      <c r="D16" s="465"/>
      <c r="E16" s="465"/>
      <c r="F16" s="465"/>
      <c r="G16" s="465"/>
      <c r="H16" s="465"/>
      <c r="I16" s="465"/>
    </row>
    <row r="17" spans="1:9" x14ac:dyDescent="0.25">
      <c r="A17" s="211" t="s">
        <v>1159</v>
      </c>
      <c r="B17" s="211" t="s">
        <v>480</v>
      </c>
      <c r="C17" s="416" t="s">
        <v>882</v>
      </c>
      <c r="D17" s="462"/>
      <c r="E17" s="462"/>
      <c r="F17" s="462"/>
      <c r="G17" s="462"/>
      <c r="H17" s="462"/>
      <c r="I17" s="462"/>
    </row>
    <row r="18" spans="1:9" x14ac:dyDescent="0.25">
      <c r="A18" s="211" t="s">
        <v>1160</v>
      </c>
      <c r="B18" s="211" t="s">
        <v>526</v>
      </c>
      <c r="C18" s="416" t="s">
        <v>882</v>
      </c>
      <c r="D18" s="462"/>
      <c r="E18" s="462"/>
      <c r="F18" s="462"/>
      <c r="G18" s="462"/>
      <c r="H18" s="462"/>
      <c r="I18" s="462"/>
    </row>
    <row r="19" spans="1:9" x14ac:dyDescent="0.25">
      <c r="A19" s="211" t="s">
        <v>1161</v>
      </c>
      <c r="B19" s="211" t="s">
        <v>557</v>
      </c>
      <c r="C19" s="416" t="s">
        <v>882</v>
      </c>
      <c r="D19" s="462"/>
      <c r="E19" s="462"/>
      <c r="F19" s="462"/>
      <c r="G19" s="462"/>
      <c r="H19" s="462"/>
      <c r="I19" s="462"/>
    </row>
    <row r="20" spans="1:9" x14ac:dyDescent="0.25">
      <c r="A20" s="211" t="s">
        <v>1162</v>
      </c>
      <c r="B20" s="211" t="s">
        <v>585</v>
      </c>
      <c r="C20" s="416" t="s">
        <v>882</v>
      </c>
      <c r="D20" s="460" t="str">
        <f>IF(SUM('16MIZC'!H22:H29)=1,SUM('16MIZC'!H22:H29),"ERROR: LA SUMA DE LA COLUMNA DEBE SER 100%")</f>
        <v>ERROR: LA SUMA DE LA COLUMNA DEBE SER 100%</v>
      </c>
      <c r="E20" s="466">
        <f>SUM('16MIZC'!I22:I29)</f>
        <v>0</v>
      </c>
      <c r="F20" s="462"/>
      <c r="G20" s="462"/>
      <c r="H20" s="462"/>
      <c r="I20" s="462"/>
    </row>
    <row r="21" spans="1:9" x14ac:dyDescent="0.25">
      <c r="A21" s="211" t="s">
        <v>1163</v>
      </c>
      <c r="B21" s="211" t="s">
        <v>634</v>
      </c>
      <c r="C21" s="416" t="s">
        <v>882</v>
      </c>
      <c r="D21" s="462"/>
      <c r="E21" s="462"/>
      <c r="F21" s="462"/>
      <c r="G21" s="462"/>
      <c r="H21" s="462"/>
      <c r="I21" s="462"/>
    </row>
    <row r="22" spans="1:9" x14ac:dyDescent="0.25">
      <c r="A22" s="211" t="s">
        <v>1164</v>
      </c>
      <c r="B22" s="211" t="s">
        <v>655</v>
      </c>
      <c r="C22" s="416" t="s">
        <v>882</v>
      </c>
      <c r="D22" s="460" t="str">
        <f>IF(SUM('18Sector'!D37:D44)=1,SUM('18Sector'!D37:D44),"ERROR: LA SUMA DE LA COLUMNA DEBE SER 100%")</f>
        <v>ERROR: LA SUMA DE LA COLUMNA DEBE SER 100%</v>
      </c>
      <c r="E22" s="462"/>
      <c r="F22" s="462"/>
      <c r="G22" s="462"/>
      <c r="H22" s="462"/>
      <c r="I22" s="462"/>
    </row>
    <row r="23" spans="1:9" x14ac:dyDescent="0.25">
      <c r="A23" s="211" t="s">
        <v>1165</v>
      </c>
      <c r="B23" s="211" t="s">
        <v>703</v>
      </c>
      <c r="C23" s="416" t="s">
        <v>882</v>
      </c>
      <c r="D23" s="460">
        <f>IF(SUM('19GAU'!H23:H29)=1,SUM('19GAU'!H23:H29),"ERROR: LA SUMA DE LA COLUMNA DEBE SER 100%")</f>
        <v>1</v>
      </c>
      <c r="E23" s="466">
        <f>SUM('19GAU'!I22:I29)</f>
        <v>1</v>
      </c>
      <c r="F23" s="462"/>
      <c r="G23" s="462"/>
      <c r="H23" s="462"/>
      <c r="I23" s="462"/>
    </row>
    <row r="24" spans="1:9" x14ac:dyDescent="0.25">
      <c r="A24" s="211" t="s">
        <v>1166</v>
      </c>
      <c r="B24" s="211" t="s">
        <v>773</v>
      </c>
      <c r="C24" s="416" t="s">
        <v>882</v>
      </c>
      <c r="D24" s="460" t="str">
        <f>IF(SUM('20Negoc'!D36:D41)=1,SUM('20Negoc'!D36:D41),"ERROR: LA SUMA DE LA COLUMNA DEBE SER 100%")</f>
        <v>ERROR: LA SUMA DE LA COLUMNA DEBE SER 100%</v>
      </c>
      <c r="E24" s="467" t="e">
        <f>+'20Negoc'!J30/'20Negoc'!I30</f>
        <v>#DIV/0!</v>
      </c>
      <c r="F24" s="467" t="e">
        <f>+'20Negoc'!K30/'20Negoc'!J30</f>
        <v>#DIV/0!</v>
      </c>
      <c r="G24" s="462"/>
      <c r="H24" s="462"/>
      <c r="I24" s="462"/>
    </row>
    <row r="25" spans="1:9" x14ac:dyDescent="0.25">
      <c r="A25" s="211" t="s">
        <v>1167</v>
      </c>
      <c r="B25" s="211" t="s">
        <v>833</v>
      </c>
      <c r="C25" s="416" t="s">
        <v>882</v>
      </c>
      <c r="D25" s="462"/>
      <c r="E25" s="462"/>
      <c r="F25" s="462"/>
      <c r="G25" s="462"/>
      <c r="H25" s="462"/>
      <c r="I25" s="462"/>
    </row>
    <row r="26" spans="1:9" x14ac:dyDescent="0.25">
      <c r="A26" s="211" t="s">
        <v>1168</v>
      </c>
      <c r="B26" s="211" t="s">
        <v>881</v>
      </c>
      <c r="C26" s="416" t="s">
        <v>882</v>
      </c>
      <c r="D26" s="460">
        <f>IF(SUM('22Autor'!F117:F121)=1,SUM('22Autor'!F117:F121),"ERROR: LA SUMA DE LA COLUMNA DEBE SER 100%")</f>
        <v>1</v>
      </c>
      <c r="E26" s="462"/>
      <c r="F26" s="462"/>
      <c r="G26" s="462"/>
      <c r="H26" s="462"/>
      <c r="I26" s="462"/>
    </row>
    <row r="27" spans="1:9" x14ac:dyDescent="0.25">
      <c r="A27" s="211" t="s">
        <v>1169</v>
      </c>
      <c r="B27" s="211" t="s">
        <v>945</v>
      </c>
      <c r="C27" s="416" t="s">
        <v>882</v>
      </c>
      <c r="D27" s="462"/>
      <c r="E27" s="462"/>
      <c r="F27" s="462"/>
      <c r="G27" s="462"/>
      <c r="H27" s="462"/>
      <c r="I27" s="462"/>
    </row>
    <row r="28" spans="1:9" ht="15.75" thickBot="1" x14ac:dyDescent="0.3">
      <c r="A28" s="211" t="s">
        <v>1170</v>
      </c>
      <c r="B28" s="211" t="s">
        <v>966</v>
      </c>
      <c r="C28" s="416" t="s">
        <v>882</v>
      </c>
      <c r="D28" s="462"/>
      <c r="E28" s="462"/>
      <c r="F28" s="462"/>
      <c r="G28" s="462"/>
      <c r="H28" s="462"/>
      <c r="I28" s="462"/>
    </row>
    <row r="29" spans="1:9" ht="15.75" thickBot="1" x14ac:dyDescent="0.3">
      <c r="A29" s="211" t="s">
        <v>1171</v>
      </c>
      <c r="B29" s="211" t="s">
        <v>995</v>
      </c>
      <c r="C29" s="416" t="s">
        <v>882</v>
      </c>
      <c r="D29" s="450" t="str">
        <f>IF(SUM('25Redes'!F79:F80)=1,"","ERROR: LA SUMA DE LAS PONDERACIONES DEBE SER 100%")</f>
        <v/>
      </c>
      <c r="E29" s="468">
        <f>+'25Redes'!E79*'25Redes'!F79+'25Redes'!E80*'25Redes'!F80</f>
        <v>1</v>
      </c>
      <c r="F29" s="462"/>
      <c r="G29" s="462"/>
      <c r="H29" s="462"/>
      <c r="I29" s="462"/>
    </row>
    <row r="30" spans="1:9" x14ac:dyDescent="0.25">
      <c r="A30" s="211" t="s">
        <v>1172</v>
      </c>
      <c r="B30" s="211" t="s">
        <v>1065</v>
      </c>
      <c r="C30" s="416" t="s">
        <v>882</v>
      </c>
      <c r="D30" s="462"/>
      <c r="E30" s="462"/>
      <c r="F30" s="462"/>
      <c r="G30" s="462"/>
      <c r="H30" s="462"/>
      <c r="I30" s="462"/>
    </row>
    <row r="31" spans="1:9" x14ac:dyDescent="0.25">
      <c r="A31" s="211" t="s">
        <v>1173</v>
      </c>
      <c r="B31" s="211" t="s">
        <v>1112</v>
      </c>
      <c r="C31" s="416" t="s">
        <v>882</v>
      </c>
      <c r="D31" s="460">
        <f>IF(SUM('27Educa'!D36:D41)=1,SUM('27Educa'!D36:D41),"ERROR: LA SUMA DE LA COLUMNA DEBE SER 100%")</f>
        <v>0.99999999999999989</v>
      </c>
      <c r="E31" s="462"/>
      <c r="F31" s="462"/>
      <c r="G31" s="462"/>
      <c r="H31" s="462"/>
      <c r="I31" s="462"/>
    </row>
    <row r="32" spans="1:9" x14ac:dyDescent="0.25">
      <c r="C32" s="416" t="s">
        <v>882</v>
      </c>
    </row>
    <row r="33" spans="3:6" x14ac:dyDescent="0.25">
      <c r="C33" s="416" t="s">
        <v>882</v>
      </c>
      <c r="D33" s="514" t="s">
        <v>1235</v>
      </c>
      <c r="F33" s="538" t="s">
        <v>1237</v>
      </c>
    </row>
    <row r="34" spans="3:6" x14ac:dyDescent="0.25">
      <c r="C34" s="416" t="s">
        <v>882</v>
      </c>
      <c r="D34" s="514" t="s">
        <v>1234</v>
      </c>
      <c r="F34" s="538" t="s">
        <v>1236</v>
      </c>
    </row>
    <row r="35" spans="3:6" x14ac:dyDescent="0.25">
      <c r="C35" s="416" t="s">
        <v>882</v>
      </c>
    </row>
    <row r="36" spans="3:6" x14ac:dyDescent="0.25">
      <c r="C36" s="416" t="s">
        <v>882</v>
      </c>
    </row>
    <row r="37" spans="3:6" x14ac:dyDescent="0.25">
      <c r="C37" s="416" t="s">
        <v>882</v>
      </c>
    </row>
    <row r="38" spans="3:6" x14ac:dyDescent="0.25">
      <c r="C38" s="416" t="s">
        <v>882</v>
      </c>
    </row>
    <row r="39" spans="3:6" x14ac:dyDescent="0.25">
      <c r="C39" s="416" t="s">
        <v>882</v>
      </c>
    </row>
    <row r="40" spans="3:6" x14ac:dyDescent="0.25">
      <c r="C40" s="416" t="s">
        <v>882</v>
      </c>
    </row>
    <row r="41" spans="3:6" x14ac:dyDescent="0.25">
      <c r="C41" s="416" t="s">
        <v>882</v>
      </c>
    </row>
    <row r="42" spans="3:6" x14ac:dyDescent="0.25">
      <c r="C42" s="416" t="s">
        <v>882</v>
      </c>
    </row>
  </sheetData>
  <sheetProtection algorithmName="SHA-512" hashValue="E7iSHRO0micllmrxNii03RvnOJK5hLyQjLoWlEvyS8BhlibykYKuwLSgWDIe9bKr0rgV7o/z4gJUJvMIxFrKgw==" saltValue="GBnvGum2z3e+EKxTTYtstw==" spinCount="100000" sheet="1" objects="1" scenarios="1" insertHyperlinks="0" selectLockedCells="1" selectUnlockedCells="1"/>
  <conditionalFormatting sqref="D31">
    <cfRule type="containsText" dxfId="11" priority="12" operator="containsText" text="ERROR">
      <formula>NOT(ISERROR(SEARCH("ERROR",D31)))</formula>
    </cfRule>
  </conditionalFormatting>
  <conditionalFormatting sqref="D5">
    <cfRule type="containsText" dxfId="10" priority="11" operator="containsText" text="ERROR">
      <formula>NOT(ISERROR(SEARCH("ERROR",D5)))</formula>
    </cfRule>
  </conditionalFormatting>
  <conditionalFormatting sqref="D20">
    <cfRule type="containsText" dxfId="9" priority="10" operator="containsText" text="ERROR">
      <formula>NOT(ISERROR(SEARCH("ERROR",D20)))</formula>
    </cfRule>
  </conditionalFormatting>
  <conditionalFormatting sqref="D22">
    <cfRule type="containsText" dxfId="8" priority="9" operator="containsText" text="ERROR">
      <formula>NOT(ISERROR(SEARCH("ERROR",D22)))</formula>
    </cfRule>
  </conditionalFormatting>
  <conditionalFormatting sqref="D23">
    <cfRule type="containsText" dxfId="7" priority="8" operator="containsText" text="ERROR">
      <formula>NOT(ISERROR(SEARCH("ERROR",D23)))</formula>
    </cfRule>
  </conditionalFormatting>
  <conditionalFormatting sqref="D24">
    <cfRule type="containsText" dxfId="6" priority="7" operator="containsText" text="ERROR">
      <formula>NOT(ISERROR(SEARCH("ERROR",D24)))</formula>
    </cfRule>
  </conditionalFormatting>
  <conditionalFormatting sqref="D15">
    <cfRule type="containsText" dxfId="5" priority="6" operator="containsText" text="ERROR">
      <formula>NOT(ISERROR(SEARCH("ERROR",D15)))</formula>
    </cfRule>
  </conditionalFormatting>
  <conditionalFormatting sqref="H15">
    <cfRule type="containsText" dxfId="4" priority="4" operator="containsText" text="ERROR">
      <formula>NOT(ISERROR(SEARCH("ERROR",H15)))</formula>
    </cfRule>
  </conditionalFormatting>
  <conditionalFormatting sqref="E15:G15">
    <cfRule type="containsText" dxfId="3" priority="5" operator="containsText" text="ERROR">
      <formula>NOT(ISERROR(SEARCH("ERROR",E15)))</formula>
    </cfRule>
  </conditionalFormatting>
  <conditionalFormatting sqref="D29">
    <cfRule type="containsText" dxfId="2" priority="3" operator="containsText" text="ERROR">
      <formula>NOT(ISERROR(SEARCH("ERROR",D29)))</formula>
    </cfRule>
  </conditionalFormatting>
  <conditionalFormatting sqref="D26">
    <cfRule type="containsText" dxfId="1" priority="2" operator="containsText" text="ERROR">
      <formula>NOT(ISERROR(SEARCH("ERROR",D26)))</formula>
    </cfRule>
  </conditionalFormatting>
  <conditionalFormatting sqref="I15">
    <cfRule type="containsText" dxfId="0" priority="1" operator="containsText" text="ERROR">
      <formula>NOT(ISERROR(SEARCH("ERROR",I15)))</formula>
    </cfRule>
  </conditionalFormatting>
  <hyperlinks>
    <hyperlink ref="A1" location="'ANEXO 3'!A1" display="VOLVER AL INDICE"/>
  </hyperlinks>
  <pageMargins left="0.7" right="0.7" top="0.75" bottom="0.75" header="0.3" footer="0.3"/>
  <pageSetup paperSize="1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38</vt:i4>
      </vt:variant>
      <vt:variant>
        <vt:lpstr>Rangos con nombre</vt:lpstr>
      </vt:variant>
      <vt:variant>
        <vt:i4>7</vt:i4>
      </vt:variant>
    </vt:vector>
  </HeadingPairs>
  <TitlesOfParts>
    <vt:vector size="45" baseType="lpstr">
      <vt:lpstr>Datos Generales</vt:lpstr>
      <vt:lpstr>Anexo 1 Matriz Inf Gestión</vt:lpstr>
      <vt:lpstr>Hoja1</vt:lpstr>
      <vt:lpstr>Anexo 2 Protocolo Inf Gestión</vt:lpstr>
      <vt:lpstr>Informe Ingresos</vt:lpstr>
      <vt:lpstr>PROTOCOLO INGRESOS</vt:lpstr>
      <vt:lpstr>informe Gastos</vt:lpstr>
      <vt:lpstr>Hoja2</vt:lpstr>
      <vt:lpstr>Anexo 3 Matriz IMG</vt:lpstr>
      <vt:lpstr>1POMCAS</vt:lpstr>
      <vt:lpstr>2PORH</vt:lpstr>
      <vt:lpstr>3PSMV</vt:lpstr>
      <vt:lpstr>4UsoAguas</vt:lpstr>
      <vt:lpstr>5PUEAA</vt:lpstr>
      <vt:lpstr>6POMCASejec</vt:lpstr>
      <vt:lpstr>7Clima</vt:lpstr>
      <vt:lpstr>8Suelo</vt:lpstr>
      <vt:lpstr>9RUNAP</vt:lpstr>
      <vt:lpstr>10Paramos</vt:lpstr>
      <vt:lpstr>11Forest</vt:lpstr>
      <vt:lpstr>12PlanesAP</vt:lpstr>
      <vt:lpstr>13Amenaz</vt:lpstr>
      <vt:lpstr>14Invasor</vt:lpstr>
      <vt:lpstr>15Restaura</vt:lpstr>
      <vt:lpstr>16MIZC</vt:lpstr>
      <vt:lpstr>17PGIRS</vt:lpstr>
      <vt:lpstr>18Sector</vt:lpstr>
      <vt:lpstr>19GAU</vt:lpstr>
      <vt:lpstr>20Negoc</vt:lpstr>
      <vt:lpstr>21TiempoT</vt:lpstr>
      <vt:lpstr>22Autor</vt:lpstr>
      <vt:lpstr>23Sanc</vt:lpstr>
      <vt:lpstr>24POT</vt:lpstr>
      <vt:lpstr>25Redes</vt:lpstr>
      <vt:lpstr>26SIAC</vt:lpstr>
      <vt:lpstr>27Educa</vt:lpstr>
      <vt:lpstr>Observa</vt:lpstr>
      <vt:lpstr>Formulas</vt:lpstr>
      <vt:lpstr>'9RUNAP'!_Toc467769476</vt:lpstr>
      <vt:lpstr>'Anexo 1 Matriz Inf Gestión'!Área_de_impresión</vt:lpstr>
      <vt:lpstr>'Anexo 2 Protocolo Inf Gestión'!Área_de_impresión</vt:lpstr>
      <vt:lpstr>Lista_CAR</vt:lpstr>
      <vt:lpstr>REPORTE</vt:lpstr>
      <vt:lpstr>SI</vt:lpstr>
      <vt:lpstr>Vigencias</vt:lpstr>
    </vt:vector>
  </TitlesOfParts>
  <Manager>nortiz@claro.net.co</Manager>
  <Company>Derechos protegidos de autor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creator>Edwin Giovanny Ortiz R.</dc:creator>
  <cp:keywords>Documento No Oficial</cp:keywords>
  <dc:description>Matriz elaborada por Néstor Ortiz Pérez, Consultor GIZ-MADS en el marco de PROMAC</dc:description>
  <cp:lastModifiedBy>Planeacion-OCAD</cp:lastModifiedBy>
  <cp:lastPrinted>2016-11-27T02:57:50Z</cp:lastPrinted>
  <dcterms:created xsi:type="dcterms:W3CDTF">2016-11-26T19:57:08Z</dcterms:created>
  <dcterms:modified xsi:type="dcterms:W3CDTF">2021-02-26T21:10:34Z</dcterms:modified>
  <cp:category>Capacitación</cp:category>
  <cp:contentStatus>Preliminar</cp:contentStatus>
</cp:coreProperties>
</file>